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立项指南" sheetId="1" r:id="rId1"/>
  </sheets>
  <definedNames>
    <definedName name="_xlnm.Print_Titles" localSheetId="0">立项指南!$4:$4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<sst xmlns="http://schemas.openxmlformats.org/spreadsheetml/2006/main" count="262" uniqueCount="166">
  <si>
    <r>
      <rPr>
        <sz val="16"/>
        <rFont val="黑体"/>
        <charset val="134"/>
      </rPr>
      <t>附件4-</t>
    </r>
    <r>
      <rPr>
        <sz val="16"/>
        <rFont val="Times New Roman"/>
        <charset val="134"/>
      </rPr>
      <t>2</t>
    </r>
  </si>
  <si>
    <t>中医外治类医疗服务项目价格表</t>
  </si>
  <si>
    <t>使用说明：
1.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2.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3.本价格项目表所称的“扩展项”，指同一项目下以不同方式提供或在不同场景应用时，只扩展价格项目适用范围、不额外加价的一类子项，子项的价格按主项目执行。
4.本价格项目表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
5.本价格项目表所称的“深层”，指达皮下脂肪组织。
6.本价格项目表所称的“穴位”，指中医行业主管部门相关技术规范确定的人体点区部位。
7.本价格项目表所称的“儿童”，指6周岁及以下。周岁的计算方法以法律的相关规定为准，加收比例按各地市现行政策执行。</t>
  </si>
  <si>
    <t>序号</t>
  </si>
  <si>
    <t>财务分类</t>
  </si>
  <si>
    <t>项目代码</t>
  </si>
  <si>
    <t>项目名称</t>
  </si>
  <si>
    <t>服务产出</t>
  </si>
  <si>
    <t>价格构成</t>
  </si>
  <si>
    <t>计价单位</t>
  </si>
  <si>
    <t>计价说明</t>
  </si>
  <si>
    <r>
      <rPr>
        <b/>
        <sz val="12"/>
        <rFont val="宋体"/>
        <charset val="134"/>
      </rPr>
      <t>价格</t>
    </r>
  </si>
  <si>
    <r>
      <rPr>
        <b/>
        <sz val="12"/>
        <rFont val="宋体"/>
        <charset val="134"/>
      </rPr>
      <t>三甲</t>
    </r>
  </si>
  <si>
    <r>
      <rPr>
        <b/>
        <sz val="12"/>
        <rFont val="宋体"/>
        <charset val="134"/>
      </rPr>
      <t>三乙</t>
    </r>
  </si>
  <si>
    <r>
      <rPr>
        <b/>
        <sz val="12"/>
        <rFont val="宋体"/>
        <charset val="134"/>
      </rPr>
      <t>二甲</t>
    </r>
  </si>
  <si>
    <r>
      <rPr>
        <b/>
        <sz val="12"/>
        <rFont val="宋体"/>
        <charset val="134"/>
      </rPr>
      <t>二乙</t>
    </r>
  </si>
  <si>
    <r>
      <rPr>
        <b/>
        <sz val="12"/>
        <rFont val="宋体"/>
        <charset val="134"/>
      </rPr>
      <t>一级</t>
    </r>
  </si>
  <si>
    <t>（一）中医外治</t>
  </si>
  <si>
    <t>E</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</si>
  <si>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</si>
  <si>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</si>
  <si>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</si>
  <si>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t>
  </si>
  <si>
    <t>次</t>
  </si>
  <si>
    <t>014100000010001</t>
  </si>
  <si>
    <t>中药贴敷-中药硬膏贴敷（加收）</t>
  </si>
  <si>
    <t>014100000010002</t>
  </si>
  <si>
    <t>中药贴敷-中药贴敷（大）（加收）</t>
  </si>
  <si>
    <t>指面积∈（5cm×5cm,10cm×10cm]</t>
  </si>
  <si>
    <t>014100000010003</t>
  </si>
  <si>
    <t>中药贴敷-中药贴敷（特大）（加收）</t>
  </si>
  <si>
    <t>指面积∈（10cm×10cm,∞）</t>
  </si>
  <si>
    <t>不能同时收取“中药贴敷（大）（加收）”。</t>
  </si>
  <si>
    <t>014100000010004</t>
  </si>
  <si>
    <t>中药贴敷-儿童（加收）</t>
  </si>
  <si>
    <t>014100000010100</t>
  </si>
  <si>
    <t>中药贴敷-中药热奄包（扩展）</t>
  </si>
  <si>
    <t>014100000010200</t>
  </si>
  <si>
    <t>中药贴敷-特殊材料贴敷（扩展）</t>
  </si>
  <si>
    <t>特殊材料贴敷包括但不限于耳贴、纳米、红外等功能性材料贴敷。</t>
  </si>
  <si>
    <t>014100000020000</t>
  </si>
  <si>
    <t>中药吹粉</t>
  </si>
  <si>
    <t>由医务人员将中药研粉吹至病变部位，以发挥促进消肿止痛等各类作用。</t>
  </si>
  <si>
    <t>所定价格涵盖局部清洁，调配药粉，吹粉，处理用物所需的人力资源和基本物质资源消耗。</t>
  </si>
  <si>
    <t>014100000020001</t>
  </si>
  <si>
    <t>中药吹粉-儿童（加收）</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</si>
  <si>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</si>
  <si>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</si>
  <si>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</si>
  <si>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t>
  </si>
  <si>
    <t>014100000030001</t>
  </si>
  <si>
    <t>中药烫熨-中药烫熨（特大）（加收）</t>
  </si>
  <si>
    <t>014100000030002</t>
  </si>
  <si>
    <t>中药烫熨-儿童（加收）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</si>
  <si>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</si>
  <si>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</si>
  <si>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</si>
  <si>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t>
  </si>
  <si>
    <r>
      <rPr>
        <sz val="12"/>
        <rFont val="宋体"/>
        <charset val="134"/>
      </rPr>
      <t>每日最高限收费</t>
    </r>
    <r>
      <rPr>
        <sz val="12"/>
        <rFont val="Times New Roman"/>
        <charset val="134"/>
      </rPr>
      <t>2</t>
    </r>
    <r>
      <rPr>
        <sz val="12"/>
        <rFont val="宋体"/>
        <charset val="134"/>
      </rPr>
      <t>次</t>
    </r>
  </si>
  <si>
    <t>014100000040001</t>
  </si>
  <si>
    <t>中药泡洗-儿童（加收）</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</si>
  <si>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</si>
  <si>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</si>
  <si>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</si>
  <si>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t>
  </si>
  <si>
    <t>014100000050001</t>
  </si>
  <si>
    <t>中药灌洗-儿童（加收）</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</si>
  <si>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</si>
  <si>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</si>
  <si>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</si>
  <si>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t>
  </si>
  <si>
    <t>014100000060001</t>
  </si>
  <si>
    <t>中药溻渍-中药溻渍（特大）（加收）</t>
  </si>
  <si>
    <t>014100000060002</t>
  </si>
  <si>
    <t>中药溻渍-儿童（加收）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</si>
  <si>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</si>
  <si>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</si>
  <si>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</si>
  <si>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t>
  </si>
  <si>
    <t>014100000070001</t>
  </si>
  <si>
    <t>中药涂擦-中药涂擦（特大）（加收）</t>
  </si>
  <si>
    <t>014100000070002</t>
  </si>
  <si>
    <t>中药涂擦-儿童（加收）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</si>
  <si>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</si>
  <si>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</si>
  <si>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</si>
  <si>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t>
  </si>
  <si>
    <t>014100000080001</t>
  </si>
  <si>
    <t>中医熏洗-儿童（加收）</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</si>
  <si>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</si>
  <si>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</si>
  <si>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</si>
  <si>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t>
  </si>
  <si>
    <r>
      <rPr>
        <sz val="12"/>
        <rFont val="宋体"/>
        <charset val="134"/>
      </rPr>
      <t>腐蚀位点</t>
    </r>
    <r>
      <rPr>
        <sz val="12"/>
        <rFont val="Times New Roman"/>
        <charset val="134"/>
      </rPr>
      <t>/</t>
    </r>
    <r>
      <rPr>
        <sz val="12"/>
        <rFont val="宋体"/>
        <charset val="134"/>
      </rPr>
      <t>次</t>
    </r>
  </si>
  <si>
    <t>014100000090001</t>
  </si>
  <si>
    <t>中药腐蚀-儿童（加收）</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</si>
  <si>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</si>
  <si>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</si>
  <si>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</si>
  <si>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t>
  </si>
  <si>
    <r>
      <rPr>
        <sz val="12"/>
        <rFont val="宋体"/>
        <charset val="134"/>
      </rPr>
      <t>疮面</t>
    </r>
    <r>
      <rPr>
        <sz val="12"/>
        <rFont val="Times New Roman"/>
        <charset val="134"/>
      </rPr>
      <t>/</t>
    </r>
    <r>
      <rPr>
        <sz val="12"/>
        <rFont val="宋体"/>
        <charset val="134"/>
      </rPr>
      <t>次</t>
    </r>
  </si>
  <si>
    <t>014100000100001</t>
  </si>
  <si>
    <t>中药化腐清疮-深层化腐清疮（加收）</t>
  </si>
  <si>
    <t>014100000100002</t>
  </si>
  <si>
    <t>中药化腐清疮-儿童（加收）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</si>
  <si>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</si>
  <si>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</si>
  <si>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</si>
  <si>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t>
  </si>
  <si>
    <t>014100000110001</t>
  </si>
  <si>
    <t>中医锐性清疮-儿童（加收）</t>
  </si>
  <si>
    <t>014100000120000</t>
  </si>
  <si>
    <t>中医窦道（切开）搔爬</t>
  </si>
  <si>
    <t>完成窦道（切开）搔爬，促进窦道闭合。</t>
  </si>
  <si>
    <t>所定价格涵盖局部消毒，探查浅表窦道，必要时切开，搔爬，处理用物所需的人力资源和基本物质资源消耗。</t>
  </si>
  <si>
    <r>
      <rPr>
        <sz val="12"/>
        <rFont val="宋体"/>
        <charset val="134"/>
      </rPr>
      <t>每窦道</t>
    </r>
    <r>
      <rPr>
        <sz val="12"/>
        <rFont val="Times New Roman"/>
        <charset val="134"/>
      </rPr>
      <t>/</t>
    </r>
    <r>
      <rPr>
        <sz val="12"/>
        <rFont val="宋体"/>
        <charset val="134"/>
      </rPr>
      <t>次</t>
    </r>
  </si>
  <si>
    <t>014100000120001</t>
  </si>
  <si>
    <t>中医窦道（切开）搔爬-深层搔爬（加收）</t>
  </si>
  <si>
    <t>014100000120002</t>
  </si>
  <si>
    <t>中医窦道（切开）搔爬-耳前窦道（加收）</t>
  </si>
  <si>
    <t>014100000120003</t>
  </si>
  <si>
    <t>中医窦道（切开）搔爬-儿童（加收）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</si>
  <si>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</si>
  <si>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</si>
  <si>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</si>
  <si>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</si>
  <si>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r>
      <rPr>
        <sz val="12"/>
        <rFont val="宋体"/>
        <charset val="134"/>
      </rPr>
      <t>挑治部位</t>
    </r>
    <r>
      <rPr>
        <sz val="12"/>
        <rFont val="Times New Roman"/>
        <charset val="134"/>
      </rPr>
      <t>/</t>
    </r>
    <r>
      <rPr>
        <sz val="12"/>
        <rFont val="宋体"/>
        <charset val="134"/>
      </rPr>
      <t>次</t>
    </r>
  </si>
  <si>
    <t>014100000130001</t>
  </si>
  <si>
    <t>中医挑治-儿童（加收）</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</si>
  <si>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</si>
  <si>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</si>
  <si>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</si>
  <si>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</si>
  <si>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</si>
  <si>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</si>
  <si>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</si>
  <si>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</si>
  <si>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</si>
  <si>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</si>
  <si>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</si>
  <si>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t>中医穴位放血治疗-甲床放血（加收）</t>
  </si>
  <si>
    <t>每甲</t>
  </si>
  <si>
    <t>014100000150002</t>
  </si>
  <si>
    <t>中医穴位放血治疗-刺络放血（加收）</t>
  </si>
  <si>
    <t>014100000150003</t>
  </si>
  <si>
    <t>中医穴位放血治疗-儿童（加收）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</si>
  <si>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</si>
  <si>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</si>
  <si>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</si>
  <si>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</si>
  <si>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r>
      <rPr>
        <sz val="12"/>
        <rFont val="宋体"/>
        <charset val="134"/>
      </rPr>
      <t>每引流口</t>
    </r>
    <r>
      <rPr>
        <sz val="12"/>
        <rFont val="Times New Roman"/>
        <charset val="134"/>
      </rPr>
      <t>/</t>
    </r>
    <r>
      <rPr>
        <sz val="12"/>
        <rFont val="宋体"/>
        <charset val="134"/>
      </rPr>
      <t>次</t>
    </r>
  </si>
  <si>
    <t>014100000160001</t>
  </si>
  <si>
    <t>中医药线引流-儿童（加收）</t>
  </si>
  <si>
    <t>014100000170000</t>
  </si>
  <si>
    <t>中医刮痧</t>
  </si>
  <si>
    <t>由医务人员通过刮痧器具和相应的手法，在体表进行反复刮动、摩擦，从而发挥促进活血透痧等各类作用。</t>
  </si>
  <si>
    <t>所定价格涵盖局部消毒，确定部位、刮拭、清洁，处理用物所需的人力资源和基本物质资源消耗，含设备投入及维护成本。</t>
  </si>
  <si>
    <t>治疗标准时长20分钟（无延时治疗、基础时长不满20分钟按一次计算），完成标准时长的延时治疗每满20分钟可加收一次，不满20分钟不可加收。</t>
  </si>
  <si>
    <t>014100000170001</t>
  </si>
  <si>
    <t>中医刮痧-儿童（加收）</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</si>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</sst>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34">
    <font>
      <sz val="11"/>
      <color theme="1"/>
      <name val="宋体"/>
      <charset val="134"/>
      <scheme val="minor"/>
    </font>
    <font>
      <sz val="11"/>
      <name val="宋体"/>
      <charset val="134"/>
      <scheme val="minor"/>
    </font>
    <font>
      <b/>
      <sz val="16"/>
      <name val="宋体"/>
      <charset val="134"/>
      <scheme val="minor"/>
    </font>
    <font>
      <sz val="14"/>
      <name val="黑体"/>
      <charset val="134"/>
    </font>
    <font>
      <sz val="12"/>
      <name val="Times New Roman"/>
      <charset val="134"/>
    </font>
    <font>
      <sz val="11"/>
      <name val="Times New Roman"/>
      <charset val="134"/>
    </font>
    <font>
      <sz val="11"/>
      <name val="宋体"/>
      <charset val="134"/>
    </font>
    <font>
      <sz val="12"/>
      <name val="宋体"/>
      <charset val="134"/>
    </font>
    <font>
      <sz val="16"/>
      <name val="黑体"/>
      <charset val="134"/>
    </font>
    <font>
      <sz val="16"/>
      <name val="Times New Roman"/>
      <charset val="134"/>
    </font>
    <font>
      <sz val="20"/>
      <name val="方正小标宋简体"/>
      <charset val="134"/>
    </font>
    <font>
      <strike/>
      <sz val="12"/>
      <name val="Times New Roman"/>
      <charset val="134"/>
    </font>
    <font>
      <b/>
      <sz val="12"/>
      <name val="Times New Roman"/>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auto="1"/>
      </right>
      <top/>
      <bottom style="thin">
        <color auto="1"/>
      </bottom>
      <diagonal/>
    </border>
    <border>
      <left style="thin">
        <color auto="1"/>
      </left>
      <right style="thin">
        <color indexed="8"/>
      </right>
      <top/>
      <bottom style="thin">
        <color auto="1"/>
      </bottom>
      <diagonal/>
    </border>
    <border>
      <left style="thin">
        <color indexed="8"/>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4" borderId="12" applyNumberFormat="0" applyAlignment="0" applyProtection="0">
      <alignment vertical="center"/>
    </xf>
    <xf numFmtId="0" fontId="23" fillId="5" borderId="13" applyNumberFormat="0" applyAlignment="0" applyProtection="0">
      <alignment vertical="center"/>
    </xf>
    <xf numFmtId="0" fontId="24" fillId="5" borderId="12" applyNumberFormat="0" applyAlignment="0" applyProtection="0">
      <alignment vertical="center"/>
    </xf>
    <xf numFmtId="0" fontId="25" fillId="6"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cellStyleXfs>
  <cellXfs count="41">
    <xf numFmtId="0" fontId="0" fillId="0" borderId="0" xfId="0">
      <alignment vertical="center"/>
    </xf>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0"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1" fillId="2" borderId="0" xfId="0" applyFont="1" applyFill="1" applyAlignment="1">
      <alignment vertical="center"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7" fillId="2" borderId="0" xfId="0" applyFont="1" applyFill="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0" fillId="0" borderId="0" xfId="0" applyFont="1" applyFill="1" applyAlignment="1">
      <alignment horizontal="center" vertical="center" wrapText="1"/>
    </xf>
    <xf numFmtId="0" fontId="7"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7"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1" xfId="49"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11" fillId="0" borderId="1" xfId="49" applyFont="1" applyFill="1" applyBorder="1" applyAlignment="1">
      <alignment horizontal="left" vertical="center" wrapText="1"/>
    </xf>
    <xf numFmtId="0" fontId="7" fillId="0" borderId="1" xfId="49" applyFont="1" applyFill="1" applyBorder="1" applyAlignment="1">
      <alignment horizontal="left" vertical="center" wrapText="1"/>
    </xf>
    <xf numFmtId="0" fontId="4"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49" applyFont="1" applyFill="1" applyBorder="1" applyAlignment="1">
      <alignment horizontal="justify" vertical="center" wrapText="1"/>
    </xf>
    <xf numFmtId="0" fontId="4" fillId="0" borderId="1" xfId="49" applyFont="1" applyFill="1" applyBorder="1" applyAlignment="1">
      <alignment horizontal="justify" vertical="center" wrapText="1"/>
    </xf>
    <xf numFmtId="176" fontId="12" fillId="0" borderId="4" xfId="0"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176" fontId="12" fillId="0" borderId="5" xfId="0" applyNumberFormat="1" applyFont="1" applyFill="1" applyBorder="1" applyAlignment="1">
      <alignment horizontal="center" vertical="center" wrapText="1"/>
    </xf>
    <xf numFmtId="176" fontId="12" fillId="0" borderId="6" xfId="0" applyNumberFormat="1"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176" fontId="12" fillId="0" borderId="8" xfId="0" applyNumberFormat="1" applyFont="1" applyFill="1" applyBorder="1" applyAlignment="1">
      <alignment horizontal="center" vertical="center" wrapText="1"/>
    </xf>
    <xf numFmtId="176" fontId="4" fillId="0" borderId="1" xfId="0" applyNumberFormat="1" applyFont="1" applyFill="1" applyBorder="1" applyAlignment="1">
      <alignment vertical="center"/>
    </xf>
    <xf numFmtId="176" fontId="4" fillId="2" borderId="1" xfId="0" applyNumberFormat="1" applyFont="1" applyFill="1" applyBorder="1" applyAlignment="1">
      <alignment horizontal="center" vertical="center"/>
    </xf>
    <xf numFmtId="176" fontId="13" fillId="0" borderId="1" xfId="0" applyNumberFormat="1" applyFont="1" applyBorder="1" applyAlignment="1">
      <alignment horizontal="center" vertical="center"/>
    </xf>
    <xf numFmtId="0" fontId="4" fillId="0" borderId="1" xfId="0" applyFont="1" applyFill="1" applyBorder="1" applyAlignment="1" quotePrefix="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
  <sheetViews>
    <sheetView tabSelected="1" zoomScale="90" zoomScaleNormal="90" topLeftCell="A4" workbookViewId="0">
      <selection activeCell="I11" sqref="I11"/>
    </sheetView>
  </sheetViews>
  <sheetFormatPr defaultColWidth="9.025" defaultRowHeight="14.25"/>
  <cols>
    <col min="1" max="1" width="8" style="7" customWidth="1"/>
    <col min="2" max="3" width="17.8416666666667" style="8" customWidth="1"/>
    <col min="4" max="4" width="33.125" style="9" customWidth="1"/>
    <col min="5" max="5" width="38.375" style="8" customWidth="1"/>
    <col min="6" max="6" width="41" style="8" customWidth="1"/>
    <col min="7" max="7" width="13.125" style="10" customWidth="1"/>
    <col min="8" max="8" width="24.5" style="8" customWidth="1"/>
    <col min="9" max="9" width="11.3916666666667" style="7" customWidth="1"/>
    <col min="10" max="13" width="11.3916666666667" style="1" customWidth="1"/>
    <col min="14" max="16384" width="9.025" style="1"/>
  </cols>
  <sheetData>
    <row r="1" s="1" customFormat="1" ht="27" customHeight="1" spans="1:9">
      <c r="A1" s="11" t="s">
        <v>0</v>
      </c>
      <c r="B1" s="12"/>
      <c r="C1" s="12"/>
      <c r="D1" s="12"/>
      <c r="E1" s="12"/>
      <c r="F1" s="12"/>
      <c r="G1" s="12"/>
      <c r="H1" s="12"/>
      <c r="I1" s="12"/>
    </row>
    <row r="2" s="1" customFormat="1" ht="42" customHeight="1" spans="1:9">
      <c r="A2" s="13" t="s">
        <v>1</v>
      </c>
      <c r="B2" s="13"/>
      <c r="C2" s="13"/>
      <c r="D2" s="13"/>
      <c r="E2" s="13"/>
      <c r="F2" s="13"/>
      <c r="G2" s="13"/>
      <c r="H2" s="13"/>
      <c r="I2" s="13"/>
    </row>
    <row r="3" s="2" customFormat="1" ht="170" customHeight="1" spans="1:13">
      <c r="A3" s="14" t="s">
        <v>2</v>
      </c>
      <c r="B3" s="14"/>
      <c r="C3" s="14"/>
      <c r="D3" s="14"/>
      <c r="E3" s="14"/>
      <c r="F3" s="14"/>
      <c r="G3" s="14"/>
      <c r="H3" s="14"/>
      <c r="I3" s="14"/>
      <c r="J3" s="14"/>
      <c r="K3" s="14"/>
      <c r="L3" s="14"/>
      <c r="M3" s="14"/>
    </row>
    <row r="4" s="3" customFormat="1" ht="45" customHeight="1" spans="1:13">
      <c r="A4" s="15" t="s">
        <v>3</v>
      </c>
      <c r="B4" s="15" t="s">
        <v>4</v>
      </c>
      <c r="C4" s="15" t="s">
        <v>5</v>
      </c>
      <c r="D4" s="15" t="s">
        <v>6</v>
      </c>
      <c r="E4" s="15" t="s">
        <v>7</v>
      </c>
      <c r="F4" s="15" t="s">
        <v>8</v>
      </c>
      <c r="G4" s="15" t="s">
        <v>9</v>
      </c>
      <c r="H4" s="15" t="s">
        <v>10</v>
      </c>
      <c r="I4" s="32" t="s">
        <v>11</v>
      </c>
      <c r="J4" s="33"/>
      <c r="K4" s="33"/>
      <c r="L4" s="33"/>
      <c r="M4" s="34"/>
    </row>
    <row r="5" s="3" customFormat="1" ht="45" customHeight="1" spans="1:13">
      <c r="A5" s="16"/>
      <c r="B5" s="16"/>
      <c r="C5" s="16"/>
      <c r="D5" s="16"/>
      <c r="E5" s="16"/>
      <c r="F5" s="16"/>
      <c r="G5" s="16"/>
      <c r="H5" s="16"/>
      <c r="I5" s="35" t="s">
        <v>12</v>
      </c>
      <c r="J5" s="36" t="s">
        <v>13</v>
      </c>
      <c r="K5" s="36" t="s">
        <v>14</v>
      </c>
      <c r="L5" s="36" t="s">
        <v>15</v>
      </c>
      <c r="M5" s="37" t="s">
        <v>16</v>
      </c>
    </row>
    <row r="6" s="4" customFormat="1" ht="27" customHeight="1" spans="1:13">
      <c r="A6" s="17"/>
      <c r="B6" s="18"/>
      <c r="C6" s="18">
        <v>41</v>
      </c>
      <c r="D6" s="19" t="s">
        <v>17</v>
      </c>
      <c r="E6" s="20"/>
      <c r="F6" s="20"/>
      <c r="G6" s="17"/>
      <c r="H6" s="18"/>
      <c r="I6" s="38"/>
      <c r="J6" s="38"/>
      <c r="K6" s="38"/>
      <c r="L6" s="38"/>
      <c r="M6" s="38"/>
    </row>
    <row r="7" s="5" customFormat="1" ht="70" customHeight="1" spans="1:13">
      <c r="A7" s="21">
        <v>1</v>
      </c>
      <c r="B7" s="17" t="s">
        <v>18</v>
      </c>
      <c r="C7" s="41" t="s">
        <v>19</v>
      </c>
      <c r="D7" s="19" t="s">
        <v>20</v>
      </c>
      <c r="E7" s="22" t="s">
        <v>21</v>
      </c>
      <c r="F7" s="22" t="s">
        <v>22</v>
      </c>
      <c r="G7" s="23" t="s">
        <v>23</v>
      </c>
      <c r="H7" s="24"/>
      <c r="I7" s="39">
        <v>39.6</v>
      </c>
      <c r="J7" s="39">
        <f t="shared" ref="J7:J14" si="0">K7*1.05</f>
        <v>37.8</v>
      </c>
      <c r="K7" s="39">
        <f t="shared" ref="K7:K14" si="1">I7/1.1</f>
        <v>36</v>
      </c>
      <c r="L7" s="39">
        <f t="shared" ref="L7:L14" si="2">K7*0.95</f>
        <v>34.2</v>
      </c>
      <c r="M7" s="39">
        <f t="shared" ref="M7:M14" si="3">K7*0.9</f>
        <v>32.4</v>
      </c>
    </row>
    <row r="8" s="5" customFormat="1" ht="30" customHeight="1" spans="1:13">
      <c r="A8" s="21"/>
      <c r="B8" s="17" t="s">
        <v>18</v>
      </c>
      <c r="C8" s="41" t="s">
        <v>24</v>
      </c>
      <c r="D8" s="14" t="s">
        <v>25</v>
      </c>
      <c r="E8" s="20"/>
      <c r="F8" s="20"/>
      <c r="G8" s="23" t="s">
        <v>23</v>
      </c>
      <c r="H8" s="25"/>
      <c r="I8" s="39">
        <f t="shared" ref="I8:M8" si="4">I7*0.1</f>
        <v>3.96</v>
      </c>
      <c r="J8" s="39">
        <f t="shared" si="4"/>
        <v>3.78</v>
      </c>
      <c r="K8" s="39">
        <f t="shared" si="4"/>
        <v>3.6</v>
      </c>
      <c r="L8" s="39">
        <f t="shared" si="4"/>
        <v>3.42</v>
      </c>
      <c r="M8" s="39">
        <f t="shared" si="4"/>
        <v>3.24</v>
      </c>
    </row>
    <row r="9" s="5" customFormat="1" ht="35" customHeight="1" spans="1:13">
      <c r="A9" s="21"/>
      <c r="B9" s="17" t="s">
        <v>18</v>
      </c>
      <c r="C9" s="41" t="s">
        <v>26</v>
      </c>
      <c r="D9" s="14" t="s">
        <v>27</v>
      </c>
      <c r="E9" s="22" t="s">
        <v>28</v>
      </c>
      <c r="F9" s="20"/>
      <c r="G9" s="23" t="s">
        <v>23</v>
      </c>
      <c r="H9" s="24"/>
      <c r="I9" s="39">
        <f t="shared" ref="I9:M9" si="5">I7*0.5</f>
        <v>19.8</v>
      </c>
      <c r="J9" s="39">
        <f t="shared" si="5"/>
        <v>18.9</v>
      </c>
      <c r="K9" s="39">
        <f t="shared" si="5"/>
        <v>18</v>
      </c>
      <c r="L9" s="39">
        <f t="shared" si="5"/>
        <v>17.1</v>
      </c>
      <c r="M9" s="39">
        <f t="shared" si="5"/>
        <v>16.2</v>
      </c>
    </row>
    <row r="10" s="5" customFormat="1" ht="30" customHeight="1" spans="1:13">
      <c r="A10" s="21"/>
      <c r="B10" s="17" t="s">
        <v>18</v>
      </c>
      <c r="C10" s="41" t="s">
        <v>29</v>
      </c>
      <c r="D10" s="14" t="s">
        <v>30</v>
      </c>
      <c r="E10" s="22" t="s">
        <v>31</v>
      </c>
      <c r="F10" s="20"/>
      <c r="G10" s="23" t="s">
        <v>23</v>
      </c>
      <c r="H10" s="26" t="s">
        <v>32</v>
      </c>
      <c r="I10" s="39">
        <v>39.6</v>
      </c>
      <c r="J10" s="39">
        <f t="shared" si="0"/>
        <v>37.8</v>
      </c>
      <c r="K10" s="39">
        <f t="shared" si="1"/>
        <v>36</v>
      </c>
      <c r="L10" s="39">
        <f t="shared" si="2"/>
        <v>34.2</v>
      </c>
      <c r="M10" s="39">
        <f t="shared" si="3"/>
        <v>32.4</v>
      </c>
    </row>
    <row r="11" s="5" customFormat="1" ht="32" customHeight="1" spans="1:13">
      <c r="A11" s="21"/>
      <c r="B11" s="17" t="s">
        <v>18</v>
      </c>
      <c r="C11" s="41" t="s">
        <v>33</v>
      </c>
      <c r="D11" s="14" t="s">
        <v>34</v>
      </c>
      <c r="E11" s="20"/>
      <c r="F11" s="20"/>
      <c r="G11" s="23" t="s">
        <v>23</v>
      </c>
      <c r="H11" s="24"/>
      <c r="I11" s="40">
        <f>I7*0.2</f>
        <v>7.92</v>
      </c>
      <c r="J11" s="40">
        <f>J7*0.2</f>
        <v>7.56</v>
      </c>
      <c r="K11" s="40">
        <f>K7*0.2</f>
        <v>7.2</v>
      </c>
      <c r="L11" s="40">
        <f>L7*0.2</f>
        <v>6.84</v>
      </c>
      <c r="M11" s="40">
        <f>M7*0.2</f>
        <v>6.48</v>
      </c>
    </row>
    <row r="12" s="5" customFormat="1" ht="27" customHeight="1" spans="1:13">
      <c r="A12" s="21"/>
      <c r="B12" s="17" t="s">
        <v>18</v>
      </c>
      <c r="C12" s="41" t="s">
        <v>35</v>
      </c>
      <c r="D12" s="14" t="s">
        <v>36</v>
      </c>
      <c r="E12" s="20"/>
      <c r="F12" s="20"/>
      <c r="G12" s="23" t="s">
        <v>23</v>
      </c>
      <c r="H12" s="25"/>
      <c r="I12" s="39">
        <v>39.6</v>
      </c>
      <c r="J12" s="39">
        <f t="shared" si="0"/>
        <v>37.8</v>
      </c>
      <c r="K12" s="39">
        <f t="shared" si="1"/>
        <v>36</v>
      </c>
      <c r="L12" s="39">
        <f t="shared" si="2"/>
        <v>34.2</v>
      </c>
      <c r="M12" s="39">
        <f t="shared" si="3"/>
        <v>32.4</v>
      </c>
    </row>
    <row r="13" s="5" customFormat="1" ht="56" customHeight="1" spans="1:13">
      <c r="A13" s="21"/>
      <c r="B13" s="17" t="s">
        <v>18</v>
      </c>
      <c r="C13" s="41" t="s">
        <v>37</v>
      </c>
      <c r="D13" s="14" t="s">
        <v>38</v>
      </c>
      <c r="E13" s="20"/>
      <c r="F13" s="20"/>
      <c r="G13" s="23" t="s">
        <v>23</v>
      </c>
      <c r="H13" s="26" t="s">
        <v>39</v>
      </c>
      <c r="I13" s="39">
        <v>39.6</v>
      </c>
      <c r="J13" s="39">
        <f t="shared" si="0"/>
        <v>37.8</v>
      </c>
      <c r="K13" s="39">
        <f t="shared" si="1"/>
        <v>36</v>
      </c>
      <c r="L13" s="39">
        <f t="shared" si="2"/>
        <v>34.2</v>
      </c>
      <c r="M13" s="39">
        <f t="shared" si="3"/>
        <v>32.4</v>
      </c>
    </row>
    <row r="14" s="5" customFormat="1" ht="50" customHeight="1" spans="1:13">
      <c r="A14" s="21">
        <v>2</v>
      </c>
      <c r="B14" s="17" t="s">
        <v>18</v>
      </c>
      <c r="C14" s="41" t="s">
        <v>40</v>
      </c>
      <c r="D14" s="19" t="s">
        <v>41</v>
      </c>
      <c r="E14" s="22" t="s">
        <v>42</v>
      </c>
      <c r="F14" s="22" t="s">
        <v>43</v>
      </c>
      <c r="G14" s="23" t="s">
        <v>23</v>
      </c>
      <c r="H14" s="24"/>
      <c r="I14" s="39">
        <v>20.7</v>
      </c>
      <c r="J14" s="39">
        <f t="shared" si="0"/>
        <v>19.7590909090909</v>
      </c>
      <c r="K14" s="39">
        <f t="shared" si="1"/>
        <v>18.8181818181818</v>
      </c>
      <c r="L14" s="39">
        <f t="shared" si="2"/>
        <v>17.8772727272727</v>
      </c>
      <c r="M14" s="39">
        <f t="shared" si="3"/>
        <v>16.9363636363636</v>
      </c>
    </row>
    <row r="15" s="5" customFormat="1" ht="44" customHeight="1" spans="1:13">
      <c r="A15" s="21"/>
      <c r="B15" s="17" t="s">
        <v>18</v>
      </c>
      <c r="C15" s="41" t="s">
        <v>44</v>
      </c>
      <c r="D15" s="14" t="s">
        <v>45</v>
      </c>
      <c r="E15" s="20"/>
      <c r="F15" s="20"/>
      <c r="G15" s="23" t="s">
        <v>23</v>
      </c>
      <c r="H15" s="24"/>
      <c r="I15" s="40">
        <f>I14*0.2</f>
        <v>4.14</v>
      </c>
      <c r="J15" s="40">
        <f>J14*0.2</f>
        <v>3.95181818181818</v>
      </c>
      <c r="K15" s="40">
        <f>K14*0.2</f>
        <v>3.76363636363636</v>
      </c>
      <c r="L15" s="40">
        <f>L14*0.2</f>
        <v>3.57545454545455</v>
      </c>
      <c r="M15" s="40">
        <f>M14*0.2</f>
        <v>3.38727272727273</v>
      </c>
    </row>
    <row r="16" s="5" customFormat="1" ht="60" customHeight="1" spans="1:13">
      <c r="A16" s="21">
        <v>3</v>
      </c>
      <c r="B16" s="17" t="s">
        <v>18</v>
      </c>
      <c r="C16" s="41" t="s">
        <v>46</v>
      </c>
      <c r="D16" s="19" t="s">
        <v>47</v>
      </c>
      <c r="E16" s="22" t="s">
        <v>48</v>
      </c>
      <c r="F16" s="22" t="s">
        <v>49</v>
      </c>
      <c r="G16" s="23" t="s">
        <v>23</v>
      </c>
      <c r="H16" s="24"/>
      <c r="I16" s="39">
        <v>42.3</v>
      </c>
      <c r="J16" s="39">
        <f t="shared" ref="J16:J21" si="6">K16*1.05</f>
        <v>40.3772727272727</v>
      </c>
      <c r="K16" s="39">
        <f t="shared" ref="K16:K21" si="7">I16/1.1</f>
        <v>38.4545454545454</v>
      </c>
      <c r="L16" s="39">
        <f t="shared" ref="L16:L21" si="8">K16*0.95</f>
        <v>36.5318181818182</v>
      </c>
      <c r="M16" s="39">
        <f t="shared" ref="M16:M21" si="9">K16*0.9</f>
        <v>34.6090909090909</v>
      </c>
    </row>
    <row r="17" s="5" customFormat="1" ht="36" customHeight="1" spans="1:13">
      <c r="A17" s="21"/>
      <c r="B17" s="17" t="s">
        <v>18</v>
      </c>
      <c r="C17" s="41" t="s">
        <v>50</v>
      </c>
      <c r="D17" s="14" t="s">
        <v>51</v>
      </c>
      <c r="E17" s="22" t="s">
        <v>31</v>
      </c>
      <c r="F17" s="20"/>
      <c r="G17" s="23" t="s">
        <v>23</v>
      </c>
      <c r="H17" s="24"/>
      <c r="I17" s="39">
        <f t="shared" ref="I17:M17" si="10">I16*0.5</f>
        <v>21.15</v>
      </c>
      <c r="J17" s="39">
        <f t="shared" si="10"/>
        <v>20.1886363636364</v>
      </c>
      <c r="K17" s="39">
        <f t="shared" si="10"/>
        <v>19.2272727272727</v>
      </c>
      <c r="L17" s="39">
        <f t="shared" si="10"/>
        <v>18.2659090909091</v>
      </c>
      <c r="M17" s="39">
        <f t="shared" si="10"/>
        <v>17.3045454545455</v>
      </c>
    </row>
    <row r="18" s="5" customFormat="1" ht="36" customHeight="1" spans="1:13">
      <c r="A18" s="21"/>
      <c r="B18" s="17" t="s">
        <v>18</v>
      </c>
      <c r="C18" s="41" t="s">
        <v>52</v>
      </c>
      <c r="D18" s="14" t="s">
        <v>53</v>
      </c>
      <c r="E18" s="20"/>
      <c r="F18" s="20"/>
      <c r="G18" s="23" t="s">
        <v>23</v>
      </c>
      <c r="H18" s="24"/>
      <c r="I18" s="40">
        <f>I16*0.2</f>
        <v>8.46</v>
      </c>
      <c r="J18" s="40">
        <f>J16*0.2</f>
        <v>8.07545454545454</v>
      </c>
      <c r="K18" s="40">
        <f>K16*0.2</f>
        <v>7.69090909090909</v>
      </c>
      <c r="L18" s="40">
        <f>L16*0.2</f>
        <v>7.30636363636363</v>
      </c>
      <c r="M18" s="40">
        <f>M16*0.2</f>
        <v>6.92181818181818</v>
      </c>
    </row>
    <row r="19" s="5" customFormat="1" ht="63" customHeight="1" spans="1:13">
      <c r="A19" s="21">
        <v>4</v>
      </c>
      <c r="B19" s="17" t="s">
        <v>18</v>
      </c>
      <c r="C19" s="41" t="s">
        <v>54</v>
      </c>
      <c r="D19" s="19" t="s">
        <v>55</v>
      </c>
      <c r="E19" s="22" t="s">
        <v>56</v>
      </c>
      <c r="F19" s="22" t="s">
        <v>57</v>
      </c>
      <c r="G19" s="23" t="s">
        <v>23</v>
      </c>
      <c r="H19" s="26" t="s">
        <v>58</v>
      </c>
      <c r="I19" s="39">
        <v>9</v>
      </c>
      <c r="J19" s="39">
        <f t="shared" si="6"/>
        <v>8.59090909090909</v>
      </c>
      <c r="K19" s="39">
        <f t="shared" si="7"/>
        <v>8.18181818181818</v>
      </c>
      <c r="L19" s="39">
        <f t="shared" si="8"/>
        <v>7.77272727272727</v>
      </c>
      <c r="M19" s="39">
        <f t="shared" si="9"/>
        <v>7.36363636363636</v>
      </c>
    </row>
    <row r="20" s="5" customFormat="1" ht="33" customHeight="1" spans="1:13">
      <c r="A20" s="21"/>
      <c r="B20" s="17" t="s">
        <v>18</v>
      </c>
      <c r="C20" s="41" t="s">
        <v>59</v>
      </c>
      <c r="D20" s="14" t="s">
        <v>60</v>
      </c>
      <c r="E20" s="20"/>
      <c r="F20" s="20"/>
      <c r="G20" s="23" t="s">
        <v>23</v>
      </c>
      <c r="H20" s="26" t="s">
        <v>58</v>
      </c>
      <c r="I20" s="40">
        <f>I19*0.2</f>
        <v>1.8</v>
      </c>
      <c r="J20" s="40">
        <f>J19*0.2</f>
        <v>1.71818181818182</v>
      </c>
      <c r="K20" s="40">
        <f>K19*0.2</f>
        <v>1.63636363636364</v>
      </c>
      <c r="L20" s="40">
        <f>L19*0.2</f>
        <v>1.55454545454545</v>
      </c>
      <c r="M20" s="40">
        <f>M19*0.2</f>
        <v>1.47272727272727</v>
      </c>
    </row>
    <row r="21" s="5" customFormat="1" ht="63" customHeight="1" spans="1:13">
      <c r="A21" s="21">
        <v>5</v>
      </c>
      <c r="B21" s="17" t="s">
        <v>18</v>
      </c>
      <c r="C21" s="41" t="s">
        <v>61</v>
      </c>
      <c r="D21" s="14" t="s">
        <v>62</v>
      </c>
      <c r="E21" s="22" t="s">
        <v>63</v>
      </c>
      <c r="F21" s="22" t="s">
        <v>64</v>
      </c>
      <c r="G21" s="23" t="s">
        <v>23</v>
      </c>
      <c r="H21" s="24"/>
      <c r="I21" s="39">
        <v>27</v>
      </c>
      <c r="J21" s="39">
        <f t="shared" si="6"/>
        <v>25.7727272727273</v>
      </c>
      <c r="K21" s="39">
        <f t="shared" si="7"/>
        <v>24.5454545454545</v>
      </c>
      <c r="L21" s="39">
        <f t="shared" si="8"/>
        <v>23.3181818181818</v>
      </c>
      <c r="M21" s="39">
        <f t="shared" si="9"/>
        <v>22.0909090909091</v>
      </c>
    </row>
    <row r="22" s="5" customFormat="1" ht="29" customHeight="1" spans="1:13">
      <c r="A22" s="21"/>
      <c r="B22" s="17" t="s">
        <v>18</v>
      </c>
      <c r="C22" s="41" t="s">
        <v>65</v>
      </c>
      <c r="D22" s="14" t="s">
        <v>66</v>
      </c>
      <c r="E22" s="20"/>
      <c r="F22" s="20"/>
      <c r="G22" s="23" t="s">
        <v>23</v>
      </c>
      <c r="H22" s="24"/>
      <c r="I22" s="40">
        <f>I21*0.2</f>
        <v>5.4</v>
      </c>
      <c r="J22" s="40">
        <f>J21*0.2</f>
        <v>5.15454545454545</v>
      </c>
      <c r="K22" s="40">
        <f>K21*0.2</f>
        <v>4.90909090909091</v>
      </c>
      <c r="L22" s="40">
        <f>L21*0.2</f>
        <v>4.66363636363636</v>
      </c>
      <c r="M22" s="40">
        <f>M21*0.2</f>
        <v>4.41818181818182</v>
      </c>
    </row>
    <row r="23" s="5" customFormat="1" ht="61" customHeight="1" spans="1:13">
      <c r="A23" s="21">
        <v>6</v>
      </c>
      <c r="B23" s="17" t="s">
        <v>18</v>
      </c>
      <c r="C23" s="41" t="s">
        <v>67</v>
      </c>
      <c r="D23" s="19" t="s">
        <v>68</v>
      </c>
      <c r="E23" s="22" t="s">
        <v>69</v>
      </c>
      <c r="F23" s="22" t="s">
        <v>70</v>
      </c>
      <c r="G23" s="23" t="s">
        <v>23</v>
      </c>
      <c r="H23" s="24"/>
      <c r="I23" s="39">
        <v>13.5</v>
      </c>
      <c r="J23" s="39">
        <f>K23*1.05</f>
        <v>12.8863636363636</v>
      </c>
      <c r="K23" s="39">
        <f>I23/1.1</f>
        <v>12.2727272727273</v>
      </c>
      <c r="L23" s="39">
        <f>K23*0.95</f>
        <v>11.6590909090909</v>
      </c>
      <c r="M23" s="39">
        <f>K23*0.9</f>
        <v>11.0454545454545</v>
      </c>
    </row>
    <row r="24" s="5" customFormat="1" ht="34" customHeight="1" spans="1:13">
      <c r="A24" s="21"/>
      <c r="B24" s="17" t="s">
        <v>18</v>
      </c>
      <c r="C24" s="41" t="s">
        <v>71</v>
      </c>
      <c r="D24" s="14" t="s">
        <v>72</v>
      </c>
      <c r="E24" s="22" t="s">
        <v>31</v>
      </c>
      <c r="F24" s="20"/>
      <c r="G24" s="23" t="s">
        <v>23</v>
      </c>
      <c r="H24" s="24"/>
      <c r="I24" s="39">
        <f t="shared" ref="I24:M24" si="11">I23*0.5</f>
        <v>6.75</v>
      </c>
      <c r="J24" s="39">
        <f t="shared" si="11"/>
        <v>6.44318181818182</v>
      </c>
      <c r="K24" s="39">
        <f t="shared" si="11"/>
        <v>6.13636363636364</v>
      </c>
      <c r="L24" s="39">
        <f t="shared" si="11"/>
        <v>5.82954545454545</v>
      </c>
      <c r="M24" s="39">
        <f t="shared" si="11"/>
        <v>5.52272727272727</v>
      </c>
    </row>
    <row r="25" s="5" customFormat="1" ht="30" customHeight="1" spans="1:13">
      <c r="A25" s="21"/>
      <c r="B25" s="17" t="s">
        <v>18</v>
      </c>
      <c r="C25" s="41" t="s">
        <v>73</v>
      </c>
      <c r="D25" s="14" t="s">
        <v>74</v>
      </c>
      <c r="E25" s="20"/>
      <c r="F25" s="20"/>
      <c r="G25" s="23" t="s">
        <v>23</v>
      </c>
      <c r="H25" s="24"/>
      <c r="I25" s="40">
        <f>I23*0.2</f>
        <v>2.7</v>
      </c>
      <c r="J25" s="40">
        <f>J23*0.2</f>
        <v>2.57727272727272</v>
      </c>
      <c r="K25" s="40">
        <f>K23*0.2</f>
        <v>2.45454545454546</v>
      </c>
      <c r="L25" s="40">
        <f>L23*0.2</f>
        <v>2.33181818181818</v>
      </c>
      <c r="M25" s="40">
        <f>M23*0.2</f>
        <v>2.2090909090909</v>
      </c>
    </row>
    <row r="26" s="5" customFormat="1" ht="70" customHeight="1" spans="1:13">
      <c r="A26" s="21">
        <v>7</v>
      </c>
      <c r="B26" s="17" t="s">
        <v>18</v>
      </c>
      <c r="C26" s="41" t="s">
        <v>75</v>
      </c>
      <c r="D26" s="19" t="s">
        <v>76</v>
      </c>
      <c r="E26" s="22" t="s">
        <v>77</v>
      </c>
      <c r="F26" s="22" t="s">
        <v>78</v>
      </c>
      <c r="G26" s="23" t="s">
        <v>23</v>
      </c>
      <c r="H26" s="25"/>
      <c r="I26" s="39">
        <v>26.1</v>
      </c>
      <c r="J26" s="39">
        <f t="shared" ref="J26:J31" si="12">K26*1.05</f>
        <v>24.9136363636364</v>
      </c>
      <c r="K26" s="39">
        <f t="shared" ref="K26:K31" si="13">I26/1.1</f>
        <v>23.7272727272727</v>
      </c>
      <c r="L26" s="39">
        <f t="shared" ref="L26:L31" si="14">K26*0.95</f>
        <v>22.5409090909091</v>
      </c>
      <c r="M26" s="39">
        <f t="shared" ref="M26:M31" si="15">K26*0.9</f>
        <v>21.3545454545455</v>
      </c>
    </row>
    <row r="27" s="5" customFormat="1" ht="37" customHeight="1" spans="1:13">
      <c r="A27" s="21"/>
      <c r="B27" s="17" t="s">
        <v>18</v>
      </c>
      <c r="C27" s="41" t="s">
        <v>79</v>
      </c>
      <c r="D27" s="14" t="s">
        <v>80</v>
      </c>
      <c r="E27" s="22" t="s">
        <v>31</v>
      </c>
      <c r="F27" s="20"/>
      <c r="G27" s="23" t="s">
        <v>23</v>
      </c>
      <c r="H27" s="24"/>
      <c r="I27" s="39">
        <f t="shared" ref="I27:M27" si="16">I26*0.5</f>
        <v>13.05</v>
      </c>
      <c r="J27" s="39">
        <f t="shared" si="16"/>
        <v>12.4568181818182</v>
      </c>
      <c r="K27" s="39">
        <f t="shared" si="16"/>
        <v>11.8636363636364</v>
      </c>
      <c r="L27" s="39">
        <f t="shared" si="16"/>
        <v>11.2704545454545</v>
      </c>
      <c r="M27" s="39">
        <f t="shared" si="16"/>
        <v>10.6772727272727</v>
      </c>
    </row>
    <row r="28" s="5" customFormat="1" ht="30" customHeight="1" spans="1:13">
      <c r="A28" s="21"/>
      <c r="B28" s="17" t="s">
        <v>18</v>
      </c>
      <c r="C28" s="41" t="s">
        <v>81</v>
      </c>
      <c r="D28" s="14" t="s">
        <v>82</v>
      </c>
      <c r="E28" s="20"/>
      <c r="F28" s="20"/>
      <c r="G28" s="23" t="s">
        <v>23</v>
      </c>
      <c r="H28" s="24"/>
      <c r="I28" s="40">
        <f>I26*0.2</f>
        <v>5.22</v>
      </c>
      <c r="J28" s="40">
        <f>J26*0.2</f>
        <v>4.98272727272727</v>
      </c>
      <c r="K28" s="40">
        <f>K26*0.2</f>
        <v>4.74545454545455</v>
      </c>
      <c r="L28" s="40">
        <f>L26*0.2</f>
        <v>4.50818181818182</v>
      </c>
      <c r="M28" s="40">
        <f>M26*0.2</f>
        <v>4.27090909090909</v>
      </c>
    </row>
    <row r="29" s="5" customFormat="1" ht="75" customHeight="1" spans="1:13">
      <c r="A29" s="21">
        <v>8</v>
      </c>
      <c r="B29" s="17" t="s">
        <v>18</v>
      </c>
      <c r="C29" s="41" t="s">
        <v>83</v>
      </c>
      <c r="D29" s="19" t="s">
        <v>84</v>
      </c>
      <c r="E29" s="22" t="s">
        <v>85</v>
      </c>
      <c r="F29" s="22" t="s">
        <v>86</v>
      </c>
      <c r="G29" s="23" t="s">
        <v>23</v>
      </c>
      <c r="H29" s="26" t="s">
        <v>58</v>
      </c>
      <c r="I29" s="39">
        <v>27</v>
      </c>
      <c r="J29" s="39">
        <f t="shared" si="12"/>
        <v>25.7727272727273</v>
      </c>
      <c r="K29" s="39">
        <f t="shared" si="13"/>
        <v>24.5454545454545</v>
      </c>
      <c r="L29" s="39">
        <f t="shared" si="14"/>
        <v>23.3181818181818</v>
      </c>
      <c r="M29" s="39">
        <f t="shared" si="15"/>
        <v>22.0909090909091</v>
      </c>
    </row>
    <row r="30" s="5" customFormat="1" ht="29" customHeight="1" spans="1:13">
      <c r="A30" s="21"/>
      <c r="B30" s="17" t="s">
        <v>18</v>
      </c>
      <c r="C30" s="41" t="s">
        <v>87</v>
      </c>
      <c r="D30" s="14" t="s">
        <v>88</v>
      </c>
      <c r="E30" s="20"/>
      <c r="F30" s="20"/>
      <c r="G30" s="23" t="s">
        <v>23</v>
      </c>
      <c r="H30" s="26" t="s">
        <v>58</v>
      </c>
      <c r="I30" s="40">
        <f>I29*0.2</f>
        <v>5.4</v>
      </c>
      <c r="J30" s="40">
        <f>J29*0.2</f>
        <v>5.15454545454545</v>
      </c>
      <c r="K30" s="40">
        <f>K29*0.2</f>
        <v>4.90909090909091</v>
      </c>
      <c r="L30" s="40">
        <f>L29*0.2</f>
        <v>4.66363636363636</v>
      </c>
      <c r="M30" s="40">
        <f>M29*0.2</f>
        <v>4.41818181818182</v>
      </c>
    </row>
    <row r="31" s="5" customFormat="1" ht="60" customHeight="1" spans="1:13">
      <c r="A31" s="21">
        <v>9</v>
      </c>
      <c r="B31" s="17" t="s">
        <v>18</v>
      </c>
      <c r="C31" s="41" t="s">
        <v>89</v>
      </c>
      <c r="D31" s="19" t="s">
        <v>90</v>
      </c>
      <c r="E31" s="22" t="s">
        <v>91</v>
      </c>
      <c r="F31" s="22" t="s">
        <v>92</v>
      </c>
      <c r="G31" s="23" t="s">
        <v>93</v>
      </c>
      <c r="H31" s="24"/>
      <c r="I31" s="39">
        <v>18</v>
      </c>
      <c r="J31" s="39">
        <f t="shared" si="12"/>
        <v>17.1818181818182</v>
      </c>
      <c r="K31" s="39">
        <f t="shared" si="13"/>
        <v>16.3636363636364</v>
      </c>
      <c r="L31" s="39">
        <f t="shared" si="14"/>
        <v>15.5454545454545</v>
      </c>
      <c r="M31" s="39">
        <f t="shared" si="15"/>
        <v>14.7272727272727</v>
      </c>
    </row>
    <row r="32" s="5" customFormat="1" ht="27" customHeight="1" spans="1:13">
      <c r="A32" s="21"/>
      <c r="B32" s="17" t="s">
        <v>18</v>
      </c>
      <c r="C32" s="41" t="s">
        <v>94</v>
      </c>
      <c r="D32" s="14" t="s">
        <v>95</v>
      </c>
      <c r="E32" s="20"/>
      <c r="F32" s="20"/>
      <c r="G32" s="23" t="s">
        <v>93</v>
      </c>
      <c r="H32" s="24"/>
      <c r="I32" s="40">
        <f>I31*0.2</f>
        <v>3.6</v>
      </c>
      <c r="J32" s="40">
        <f>J31*0.2</f>
        <v>3.43636363636364</v>
      </c>
      <c r="K32" s="40">
        <f>K31*0.2</f>
        <v>3.27272727272727</v>
      </c>
      <c r="L32" s="40">
        <f>L31*0.2</f>
        <v>3.10909090909091</v>
      </c>
      <c r="M32" s="40">
        <f>M31*0.2</f>
        <v>2.94545454545455</v>
      </c>
    </row>
    <row r="33" s="5" customFormat="1" ht="59" customHeight="1" spans="1:13">
      <c r="A33" s="21">
        <v>10</v>
      </c>
      <c r="B33" s="17" t="s">
        <v>18</v>
      </c>
      <c r="C33" s="41" t="s">
        <v>96</v>
      </c>
      <c r="D33" s="19" t="s">
        <v>97</v>
      </c>
      <c r="E33" s="22" t="s">
        <v>98</v>
      </c>
      <c r="F33" s="22" t="s">
        <v>99</v>
      </c>
      <c r="G33" s="23" t="s">
        <v>100</v>
      </c>
      <c r="H33" s="24"/>
      <c r="I33" s="39">
        <v>52.2</v>
      </c>
      <c r="J33" s="39">
        <f t="shared" ref="J33:J38" si="17">K33*1.05</f>
        <v>49.8272727272727</v>
      </c>
      <c r="K33" s="39">
        <f t="shared" ref="K33:K38" si="18">I33/1.1</f>
        <v>47.4545454545455</v>
      </c>
      <c r="L33" s="39">
        <f t="shared" ref="L33:L38" si="19">K33*0.95</f>
        <v>45.0818181818182</v>
      </c>
      <c r="M33" s="39">
        <f t="shared" ref="M33:M38" si="20">K33*0.9</f>
        <v>42.7090909090909</v>
      </c>
    </row>
    <row r="34" s="5" customFormat="1" ht="47" customHeight="1" spans="1:13">
      <c r="A34" s="21"/>
      <c r="B34" s="17" t="s">
        <v>18</v>
      </c>
      <c r="C34" s="41" t="s">
        <v>101</v>
      </c>
      <c r="D34" s="14" t="s">
        <v>102</v>
      </c>
      <c r="E34" s="20"/>
      <c r="F34" s="20"/>
      <c r="G34" s="23" t="s">
        <v>100</v>
      </c>
      <c r="H34" s="24"/>
      <c r="I34" s="39">
        <f t="shared" ref="I34:M34" si="21">I33*0.5</f>
        <v>26.1</v>
      </c>
      <c r="J34" s="39">
        <f t="shared" si="21"/>
        <v>24.9136363636364</v>
      </c>
      <c r="K34" s="39">
        <f t="shared" si="21"/>
        <v>23.7272727272727</v>
      </c>
      <c r="L34" s="39">
        <f t="shared" si="21"/>
        <v>22.5409090909091</v>
      </c>
      <c r="M34" s="39">
        <f t="shared" si="21"/>
        <v>21.3545454545455</v>
      </c>
    </row>
    <row r="35" s="5" customFormat="1" ht="21" customHeight="1" spans="1:13">
      <c r="A35" s="21"/>
      <c r="B35" s="17" t="s">
        <v>18</v>
      </c>
      <c r="C35" s="41" t="s">
        <v>103</v>
      </c>
      <c r="D35" s="14" t="s">
        <v>104</v>
      </c>
      <c r="E35" s="20"/>
      <c r="F35" s="20"/>
      <c r="G35" s="23" t="s">
        <v>100</v>
      </c>
      <c r="H35" s="24"/>
      <c r="I35" s="40">
        <f>I33*0.2</f>
        <v>10.44</v>
      </c>
      <c r="J35" s="40">
        <f>J33*0.2</f>
        <v>9.96545454545455</v>
      </c>
      <c r="K35" s="40">
        <f>K33*0.2</f>
        <v>9.49090909090909</v>
      </c>
      <c r="L35" s="40">
        <f>L33*0.2</f>
        <v>9.01636363636364</v>
      </c>
      <c r="M35" s="40">
        <f>M33*0.2</f>
        <v>8.54181818181818</v>
      </c>
    </row>
    <row r="36" s="5" customFormat="1" ht="62" customHeight="1" spans="1:13">
      <c r="A36" s="21">
        <v>11</v>
      </c>
      <c r="B36" s="17" t="s">
        <v>18</v>
      </c>
      <c r="C36" s="41" t="s">
        <v>105</v>
      </c>
      <c r="D36" s="19" t="s">
        <v>106</v>
      </c>
      <c r="E36" s="22" t="s">
        <v>107</v>
      </c>
      <c r="F36" s="22" t="s">
        <v>108</v>
      </c>
      <c r="G36" s="23" t="s">
        <v>100</v>
      </c>
      <c r="H36" s="24"/>
      <c r="I36" s="39">
        <v>72</v>
      </c>
      <c r="J36" s="39">
        <f t="shared" si="17"/>
        <v>68.7272727272727</v>
      </c>
      <c r="K36" s="39">
        <f t="shared" si="18"/>
        <v>65.4545454545455</v>
      </c>
      <c r="L36" s="39">
        <f t="shared" si="19"/>
        <v>62.1818181818182</v>
      </c>
      <c r="M36" s="39">
        <f t="shared" si="20"/>
        <v>58.9090909090909</v>
      </c>
    </row>
    <row r="37" s="5" customFormat="1" ht="21" customHeight="1" spans="1:13">
      <c r="A37" s="21"/>
      <c r="B37" s="17" t="s">
        <v>18</v>
      </c>
      <c r="C37" s="41" t="s">
        <v>109</v>
      </c>
      <c r="D37" s="14" t="s">
        <v>110</v>
      </c>
      <c r="E37" s="20"/>
      <c r="F37" s="20"/>
      <c r="G37" s="23" t="s">
        <v>100</v>
      </c>
      <c r="H37" s="24"/>
      <c r="I37" s="40">
        <f>I36*0.2</f>
        <v>14.4</v>
      </c>
      <c r="J37" s="40">
        <f>J36*0.2</f>
        <v>13.7454545454545</v>
      </c>
      <c r="K37" s="40">
        <f>K36*0.2</f>
        <v>13.0909090909091</v>
      </c>
      <c r="L37" s="40">
        <f>L36*0.2</f>
        <v>12.4363636363636</v>
      </c>
      <c r="M37" s="40">
        <f>M36*0.2</f>
        <v>11.7818181818182</v>
      </c>
    </row>
    <row r="38" s="5" customFormat="1" ht="58" customHeight="1" spans="1:13">
      <c r="A38" s="21">
        <v>12</v>
      </c>
      <c r="B38" s="17" t="s">
        <v>18</v>
      </c>
      <c r="C38" s="41" t="s">
        <v>111</v>
      </c>
      <c r="D38" s="14" t="s">
        <v>112</v>
      </c>
      <c r="E38" s="22" t="s">
        <v>113</v>
      </c>
      <c r="F38" s="22" t="s">
        <v>114</v>
      </c>
      <c r="G38" s="23" t="s">
        <v>115</v>
      </c>
      <c r="H38" s="24"/>
      <c r="I38" s="39">
        <v>66.6</v>
      </c>
      <c r="J38" s="39">
        <f t="shared" si="17"/>
        <v>63.5727272727273</v>
      </c>
      <c r="K38" s="39">
        <f t="shared" si="18"/>
        <v>60.5454545454545</v>
      </c>
      <c r="L38" s="39">
        <f t="shared" si="19"/>
        <v>57.5181818181818</v>
      </c>
      <c r="M38" s="39">
        <f t="shared" si="20"/>
        <v>54.4909090909091</v>
      </c>
    </row>
    <row r="39" s="5" customFormat="1" ht="25" customHeight="1" spans="1:13">
      <c r="A39" s="21"/>
      <c r="B39" s="17" t="s">
        <v>18</v>
      </c>
      <c r="C39" s="41" t="s">
        <v>116</v>
      </c>
      <c r="D39" s="14" t="s">
        <v>117</v>
      </c>
      <c r="E39" s="20"/>
      <c r="F39" s="20"/>
      <c r="G39" s="23" t="s">
        <v>115</v>
      </c>
      <c r="H39" s="24"/>
      <c r="I39" s="39">
        <f t="shared" ref="I39:M39" si="22">I38*0.5</f>
        <v>33.3</v>
      </c>
      <c r="J39" s="39">
        <f t="shared" si="22"/>
        <v>31.7863636363636</v>
      </c>
      <c r="K39" s="39">
        <f t="shared" si="22"/>
        <v>30.2727272727273</v>
      </c>
      <c r="L39" s="39">
        <f t="shared" si="22"/>
        <v>28.7590909090909</v>
      </c>
      <c r="M39" s="39">
        <f t="shared" si="22"/>
        <v>27.2454545454545</v>
      </c>
    </row>
    <row r="40" s="5" customFormat="1" ht="27" customHeight="1" spans="1:13">
      <c r="A40" s="21"/>
      <c r="B40" s="17" t="s">
        <v>18</v>
      </c>
      <c r="C40" s="41" t="s">
        <v>118</v>
      </c>
      <c r="D40" s="14" t="s">
        <v>119</v>
      </c>
      <c r="E40" s="20"/>
      <c r="F40" s="20"/>
      <c r="G40" s="23" t="s">
        <v>115</v>
      </c>
      <c r="H40" s="24"/>
      <c r="I40" s="39">
        <f t="shared" ref="I40:M40" si="23">I38*0.5</f>
        <v>33.3</v>
      </c>
      <c r="J40" s="39">
        <f t="shared" si="23"/>
        <v>31.7863636363636</v>
      </c>
      <c r="K40" s="39">
        <f t="shared" si="23"/>
        <v>30.2727272727273</v>
      </c>
      <c r="L40" s="39">
        <f t="shared" si="23"/>
        <v>28.7590909090909</v>
      </c>
      <c r="M40" s="39">
        <f t="shared" si="23"/>
        <v>27.2454545454545</v>
      </c>
    </row>
    <row r="41" s="5" customFormat="1" ht="22" customHeight="1" spans="1:13">
      <c r="A41" s="21"/>
      <c r="B41" s="17" t="s">
        <v>18</v>
      </c>
      <c r="C41" s="41" t="s">
        <v>120</v>
      </c>
      <c r="D41" s="14" t="s">
        <v>121</v>
      </c>
      <c r="E41" s="20"/>
      <c r="F41" s="20"/>
      <c r="G41" s="23" t="s">
        <v>115</v>
      </c>
      <c r="H41" s="24"/>
      <c r="I41" s="40">
        <f>I38*0.2</f>
        <v>13.32</v>
      </c>
      <c r="J41" s="40">
        <f>J38*0.2</f>
        <v>12.7145454545455</v>
      </c>
      <c r="K41" s="40">
        <f>K38*0.2</f>
        <v>12.1090909090909</v>
      </c>
      <c r="L41" s="40">
        <f>L38*0.2</f>
        <v>11.5036363636364</v>
      </c>
      <c r="M41" s="40">
        <f>M38*0.2</f>
        <v>10.8981818181818</v>
      </c>
    </row>
    <row r="42" s="5" customFormat="1" ht="58" customHeight="1" spans="1:13">
      <c r="A42" s="21">
        <v>13</v>
      </c>
      <c r="B42" s="17" t="s">
        <v>18</v>
      </c>
      <c r="C42" s="41" t="s">
        <v>122</v>
      </c>
      <c r="D42" s="26" t="s">
        <v>123</v>
      </c>
      <c r="E42" s="26" t="s">
        <v>124</v>
      </c>
      <c r="F42" s="26" t="s">
        <v>125</v>
      </c>
      <c r="G42" s="23" t="s">
        <v>126</v>
      </c>
      <c r="H42" s="24"/>
      <c r="I42" s="39">
        <v>14.4</v>
      </c>
      <c r="J42" s="39">
        <f t="shared" ref="J42:J46" si="24">K42*1.05</f>
        <v>13.7454545454545</v>
      </c>
      <c r="K42" s="39">
        <f t="shared" ref="K42:K46" si="25">I42/1.1</f>
        <v>13.0909090909091</v>
      </c>
      <c r="L42" s="39">
        <f t="shared" ref="L42:L46" si="26">K42*0.95</f>
        <v>12.4363636363636</v>
      </c>
      <c r="M42" s="39">
        <f t="shared" ref="M42:M46" si="27">K42*0.9</f>
        <v>11.7818181818182</v>
      </c>
    </row>
    <row r="43" s="6" customFormat="1" ht="30" customHeight="1" spans="1:13">
      <c r="A43" s="21"/>
      <c r="B43" s="17" t="s">
        <v>18</v>
      </c>
      <c r="C43" s="41" t="s">
        <v>127</v>
      </c>
      <c r="D43" s="26" t="s">
        <v>128</v>
      </c>
      <c r="E43" s="24"/>
      <c r="F43" s="24"/>
      <c r="G43" s="23" t="s">
        <v>126</v>
      </c>
      <c r="H43" s="24"/>
      <c r="I43" s="40">
        <f>I42*0.2</f>
        <v>2.88</v>
      </c>
      <c r="J43" s="40">
        <f>J42*0.2</f>
        <v>2.74909090909091</v>
      </c>
      <c r="K43" s="40">
        <f>K42*0.2</f>
        <v>2.61818181818182</v>
      </c>
      <c r="L43" s="40">
        <f>L42*0.2</f>
        <v>2.48727272727273</v>
      </c>
      <c r="M43" s="40">
        <f>M42*0.2</f>
        <v>2.35636363636364</v>
      </c>
    </row>
    <row r="44" s="6" customFormat="1" ht="60" customHeight="1" spans="1:13">
      <c r="A44" s="21">
        <v>14</v>
      </c>
      <c r="B44" s="17" t="s">
        <v>18</v>
      </c>
      <c r="C44" s="41" t="s">
        <v>129</v>
      </c>
      <c r="D44" s="26" t="s">
        <v>130</v>
      </c>
      <c r="E44" s="26" t="s">
        <v>131</v>
      </c>
      <c r="F44" s="26" t="s">
        <v>132</v>
      </c>
      <c r="G44" s="23" t="s">
        <v>23</v>
      </c>
      <c r="H44" s="24"/>
      <c r="I44" s="39">
        <v>54.9</v>
      </c>
      <c r="J44" s="39">
        <f t="shared" si="24"/>
        <v>52.4045454545455</v>
      </c>
      <c r="K44" s="39">
        <f t="shared" si="25"/>
        <v>49.9090909090909</v>
      </c>
      <c r="L44" s="39">
        <f t="shared" si="26"/>
        <v>47.4136363636364</v>
      </c>
      <c r="M44" s="39">
        <f t="shared" si="27"/>
        <v>44.9181818181818</v>
      </c>
    </row>
    <row r="45" s="6" customFormat="1" ht="23" customHeight="1" spans="1:13">
      <c r="A45" s="21"/>
      <c r="B45" s="17" t="s">
        <v>18</v>
      </c>
      <c r="C45" s="41" t="s">
        <v>133</v>
      </c>
      <c r="D45" s="26" t="s">
        <v>134</v>
      </c>
      <c r="E45" s="24"/>
      <c r="F45" s="24"/>
      <c r="G45" s="23" t="s">
        <v>23</v>
      </c>
      <c r="H45" s="24"/>
      <c r="I45" s="40">
        <f>I44*0.2</f>
        <v>10.98</v>
      </c>
      <c r="J45" s="40">
        <f>J44*0.2</f>
        <v>10.4809090909091</v>
      </c>
      <c r="K45" s="40">
        <f>K44*0.2</f>
        <v>9.98181818181818</v>
      </c>
      <c r="L45" s="40">
        <f>L44*0.2</f>
        <v>9.48272727272727</v>
      </c>
      <c r="M45" s="40">
        <f>M44*0.2</f>
        <v>8.98363636363636</v>
      </c>
    </row>
    <row r="46" s="6" customFormat="1" ht="74" customHeight="1" spans="1:13">
      <c r="A46" s="21">
        <v>15</v>
      </c>
      <c r="B46" s="17" t="s">
        <v>18</v>
      </c>
      <c r="C46" s="41" t="s">
        <v>135</v>
      </c>
      <c r="D46" s="26" t="s">
        <v>136</v>
      </c>
      <c r="E46" s="26" t="s">
        <v>137</v>
      </c>
      <c r="F46" s="26" t="s">
        <v>138</v>
      </c>
      <c r="G46" s="23" t="s">
        <v>23</v>
      </c>
      <c r="H46" s="24"/>
      <c r="I46" s="39">
        <v>55.8</v>
      </c>
      <c r="J46" s="39">
        <f t="shared" si="24"/>
        <v>53.2636363636364</v>
      </c>
      <c r="K46" s="39">
        <f t="shared" si="25"/>
        <v>50.7272727272727</v>
      </c>
      <c r="L46" s="39">
        <f t="shared" si="26"/>
        <v>48.1909090909091</v>
      </c>
      <c r="M46" s="39">
        <f t="shared" si="27"/>
        <v>45.6545454545454</v>
      </c>
    </row>
    <row r="47" s="6" customFormat="1" ht="28.5" spans="1:13">
      <c r="A47" s="21"/>
      <c r="B47" s="17" t="s">
        <v>18</v>
      </c>
      <c r="C47" s="41" t="s">
        <v>139</v>
      </c>
      <c r="D47" s="26" t="s">
        <v>140</v>
      </c>
      <c r="E47" s="24"/>
      <c r="F47" s="24"/>
      <c r="G47" s="23" t="s">
        <v>141</v>
      </c>
      <c r="H47" s="24"/>
      <c r="I47" s="39">
        <f t="shared" ref="I47:M47" si="28">I46*0.5</f>
        <v>27.9</v>
      </c>
      <c r="J47" s="39">
        <f t="shared" si="28"/>
        <v>26.6318181818182</v>
      </c>
      <c r="K47" s="39">
        <f t="shared" si="28"/>
        <v>25.3636363636364</v>
      </c>
      <c r="L47" s="39">
        <f t="shared" si="28"/>
        <v>24.0954545454545</v>
      </c>
      <c r="M47" s="39">
        <f t="shared" si="28"/>
        <v>22.8272727272727</v>
      </c>
    </row>
    <row r="48" s="6" customFormat="1" ht="28.5" spans="1:13">
      <c r="A48" s="21"/>
      <c r="B48" s="17" t="s">
        <v>18</v>
      </c>
      <c r="C48" s="41" t="s">
        <v>142</v>
      </c>
      <c r="D48" s="26" t="s">
        <v>143</v>
      </c>
      <c r="E48" s="24"/>
      <c r="F48" s="24"/>
      <c r="G48" s="23" t="s">
        <v>23</v>
      </c>
      <c r="H48" s="24"/>
      <c r="I48" s="39">
        <f t="shared" ref="I48:M48" si="29">I46*0.5</f>
        <v>27.9</v>
      </c>
      <c r="J48" s="39">
        <f t="shared" si="29"/>
        <v>26.6318181818182</v>
      </c>
      <c r="K48" s="39">
        <f t="shared" si="29"/>
        <v>25.3636363636364</v>
      </c>
      <c r="L48" s="39">
        <f t="shared" si="29"/>
        <v>24.0954545454545</v>
      </c>
      <c r="M48" s="39">
        <f t="shared" si="29"/>
        <v>22.8272727272727</v>
      </c>
    </row>
    <row r="49" s="6" customFormat="1" ht="15.75" spans="1:13">
      <c r="A49" s="21"/>
      <c r="B49" s="17" t="s">
        <v>18</v>
      </c>
      <c r="C49" s="41" t="s">
        <v>144</v>
      </c>
      <c r="D49" s="26" t="s">
        <v>145</v>
      </c>
      <c r="E49" s="24"/>
      <c r="F49" s="24"/>
      <c r="G49" s="23" t="s">
        <v>23</v>
      </c>
      <c r="H49" s="24"/>
      <c r="I49" s="40">
        <f>I46*0.2</f>
        <v>11.16</v>
      </c>
      <c r="J49" s="40">
        <f>J46*0.2</f>
        <v>10.6527272727273</v>
      </c>
      <c r="K49" s="40">
        <f>K46*0.2</f>
        <v>10.1454545454545</v>
      </c>
      <c r="L49" s="40">
        <f>L46*0.2</f>
        <v>9.63818181818182</v>
      </c>
      <c r="M49" s="40">
        <f>M46*0.2</f>
        <v>9.13090909090909</v>
      </c>
    </row>
    <row r="50" s="6" customFormat="1" ht="74" customHeight="1" spans="1:13">
      <c r="A50" s="21">
        <v>16</v>
      </c>
      <c r="B50" s="17" t="s">
        <v>18</v>
      </c>
      <c r="C50" s="41" t="s">
        <v>146</v>
      </c>
      <c r="D50" s="26" t="s">
        <v>147</v>
      </c>
      <c r="E50" s="22" t="s">
        <v>148</v>
      </c>
      <c r="F50" s="26" t="s">
        <v>149</v>
      </c>
      <c r="G50" s="23" t="s">
        <v>150</v>
      </c>
      <c r="H50" s="24"/>
      <c r="I50" s="39">
        <v>55.8</v>
      </c>
      <c r="J50" s="39">
        <f t="shared" ref="J50:J54" si="30">K50*1.05</f>
        <v>53.2636363636364</v>
      </c>
      <c r="K50" s="39">
        <f t="shared" ref="K50:K54" si="31">I50/1.1</f>
        <v>50.7272727272727</v>
      </c>
      <c r="L50" s="39">
        <f t="shared" ref="L50:L54" si="32">K50*0.95</f>
        <v>48.1909090909091</v>
      </c>
      <c r="M50" s="39">
        <f t="shared" ref="M50:M54" si="33">K50*0.9</f>
        <v>45.6545454545454</v>
      </c>
    </row>
    <row r="51" s="6" customFormat="1" ht="15.75" spans="1:13">
      <c r="A51" s="21"/>
      <c r="B51" s="17" t="s">
        <v>18</v>
      </c>
      <c r="C51" s="41" t="s">
        <v>151</v>
      </c>
      <c r="D51" s="26" t="s">
        <v>152</v>
      </c>
      <c r="E51" s="27"/>
      <c r="F51" s="24"/>
      <c r="G51" s="23" t="s">
        <v>150</v>
      </c>
      <c r="H51" s="24"/>
      <c r="I51" s="40">
        <f>I50*0.2</f>
        <v>11.16</v>
      </c>
      <c r="J51" s="40">
        <f>J50*0.2</f>
        <v>10.6527272727273</v>
      </c>
      <c r="K51" s="40">
        <f>K50*0.2</f>
        <v>10.1454545454545</v>
      </c>
      <c r="L51" s="40">
        <f>L50*0.2</f>
        <v>9.63818181818182</v>
      </c>
      <c r="M51" s="40">
        <f>M50*0.2</f>
        <v>9.13090909090909</v>
      </c>
    </row>
    <row r="52" s="6" customFormat="1" ht="102" customHeight="1" spans="1:13">
      <c r="A52" s="21">
        <v>17</v>
      </c>
      <c r="B52" s="17" t="s">
        <v>18</v>
      </c>
      <c r="C52" s="41" t="s">
        <v>153</v>
      </c>
      <c r="D52" s="26" t="s">
        <v>154</v>
      </c>
      <c r="E52" s="14" t="s">
        <v>155</v>
      </c>
      <c r="F52" s="14" t="s">
        <v>156</v>
      </c>
      <c r="G52" s="28" t="s">
        <v>23</v>
      </c>
      <c r="H52" s="14" t="s">
        <v>157</v>
      </c>
      <c r="I52" s="39">
        <v>81</v>
      </c>
      <c r="J52" s="39">
        <f t="shared" si="30"/>
        <v>77.3181818181818</v>
      </c>
      <c r="K52" s="39">
        <f t="shared" si="31"/>
        <v>73.6363636363636</v>
      </c>
      <c r="L52" s="39">
        <f t="shared" si="32"/>
        <v>69.9545454545454</v>
      </c>
      <c r="M52" s="39">
        <f t="shared" si="33"/>
        <v>66.2727272727273</v>
      </c>
    </row>
    <row r="53" s="6" customFormat="1" ht="15.75" spans="1:13">
      <c r="A53" s="21"/>
      <c r="B53" s="17" t="s">
        <v>18</v>
      </c>
      <c r="C53" s="41" t="s">
        <v>158</v>
      </c>
      <c r="D53" s="26" t="s">
        <v>159</v>
      </c>
      <c r="E53" s="29"/>
      <c r="F53" s="29"/>
      <c r="G53" s="23" t="s">
        <v>23</v>
      </c>
      <c r="H53" s="29"/>
      <c r="I53" s="40">
        <f>I52*0.2</f>
        <v>16.2</v>
      </c>
      <c r="J53" s="40">
        <f>J52*0.2</f>
        <v>15.4636363636364</v>
      </c>
      <c r="K53" s="40">
        <f>K52*0.2</f>
        <v>14.7272727272727</v>
      </c>
      <c r="L53" s="40">
        <f>L52*0.2</f>
        <v>13.9909090909091</v>
      </c>
      <c r="M53" s="40">
        <f>M52*0.2</f>
        <v>13.2545454545455</v>
      </c>
    </row>
    <row r="54" s="6" customFormat="1" ht="75" customHeight="1" spans="1:13">
      <c r="A54" s="21">
        <v>18</v>
      </c>
      <c r="B54" s="17" t="s">
        <v>18</v>
      </c>
      <c r="C54" s="41" t="s">
        <v>160</v>
      </c>
      <c r="D54" s="26" t="s">
        <v>161</v>
      </c>
      <c r="E54" s="30" t="s">
        <v>162</v>
      </c>
      <c r="F54" s="30" t="s">
        <v>163</v>
      </c>
      <c r="G54" s="23" t="s">
        <v>23</v>
      </c>
      <c r="H54" s="24"/>
      <c r="I54" s="39">
        <v>81</v>
      </c>
      <c r="J54" s="39">
        <f t="shared" si="30"/>
        <v>77.3181818181818</v>
      </c>
      <c r="K54" s="39">
        <f t="shared" si="31"/>
        <v>73.6363636363636</v>
      </c>
      <c r="L54" s="39">
        <f t="shared" si="32"/>
        <v>69.9545454545454</v>
      </c>
      <c r="M54" s="39">
        <f t="shared" si="33"/>
        <v>66.2727272727273</v>
      </c>
    </row>
    <row r="55" s="6" customFormat="1" ht="15.75" spans="1:13">
      <c r="A55" s="21"/>
      <c r="B55" s="17" t="s">
        <v>18</v>
      </c>
      <c r="C55" s="41" t="s">
        <v>164</v>
      </c>
      <c r="D55" s="26" t="s">
        <v>165</v>
      </c>
      <c r="E55" s="31"/>
      <c r="F55" s="31"/>
      <c r="G55" s="23" t="s">
        <v>23</v>
      </c>
      <c r="H55" s="31"/>
      <c r="I55" s="40">
        <f>I54*0.2</f>
        <v>16.2</v>
      </c>
      <c r="J55" s="40">
        <f>J54*0.2</f>
        <v>15.4636363636364</v>
      </c>
      <c r="K55" s="40">
        <f>K54*0.2</f>
        <v>14.7272727272727</v>
      </c>
      <c r="L55" s="40">
        <f>L54*0.2</f>
        <v>13.9909090909091</v>
      </c>
      <c r="M55" s="40">
        <f>M54*0.2</f>
        <v>13.2545454545455</v>
      </c>
    </row>
  </sheetData>
  <mergeCells count="30">
    <mergeCell ref="A1:I1"/>
    <mergeCell ref="A2:I2"/>
    <mergeCell ref="A3:M3"/>
    <mergeCell ref="I4:M4"/>
    <mergeCell ref="A4:A5"/>
    <mergeCell ref="A7:A13"/>
    <mergeCell ref="A14:A15"/>
    <mergeCell ref="A16:A18"/>
    <mergeCell ref="A19:A20"/>
    <mergeCell ref="A21:A22"/>
    <mergeCell ref="A23:A25"/>
    <mergeCell ref="A26:A28"/>
    <mergeCell ref="A29:A30"/>
    <mergeCell ref="A31:A32"/>
    <mergeCell ref="A33:A35"/>
    <mergeCell ref="A36:A37"/>
    <mergeCell ref="A38:A41"/>
    <mergeCell ref="A42:A43"/>
    <mergeCell ref="A44:A45"/>
    <mergeCell ref="A46:A49"/>
    <mergeCell ref="A50:A51"/>
    <mergeCell ref="A52:A53"/>
    <mergeCell ref="A54:A55"/>
    <mergeCell ref="B4:B5"/>
    <mergeCell ref="C4:C5"/>
    <mergeCell ref="D4:D5"/>
    <mergeCell ref="E4:E5"/>
    <mergeCell ref="F4:F5"/>
    <mergeCell ref="G4:G5"/>
    <mergeCell ref="H4:H5"/>
  </mergeCells>
  <printOptions horizontalCentered="1"/>
  <pageMargins left="0.118055555555556" right="0.118055555555556" top="0.393055555555556" bottom="0.393055555555556" header="0.118055555555556" footer="0.118055555555556"/>
  <pageSetup paperSize="9" scale="70" orientation="landscape" horizontalDpi="600"/>
  <headerFooter>
    <oddFooter>&amp;C第 &amp;P 页，共 &amp;N 页</oddFooter>
  </headerFooter>
  <rowBreaks count="4" manualBreakCount="4">
    <brk id="15" max="16383" man="1"/>
    <brk id="28" max="16383" man="1"/>
    <brk id="43" max="16383" man="1"/>
    <brk id="55" max="16383" man="1"/>
  </rowBreaks>
  <ignoredErrors>
    <ignoredError sqref="J51:M54 J43:M45 J37:M37 J30:M32 J20:M22 J15:M15 J11:M11"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立项指南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陈雪莹</dc:creator>
  <cp:lastModifiedBy>六月荷花</cp:lastModifiedBy>
  <dcterms:created xsi:type="dcterms:W3CDTF">2025-01-30T17:47:00Z</dcterms:created>
  <dcterms:modified xsi:type="dcterms:W3CDTF">2025-04-24T09:52:53Z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3CEF1551543D494A63AAE36785F63635</vt:lpwstr>
  </property>
  <property fmtid="{D5CDD505-2E9C-101B-9397-08002B2CF9AE}" pid="3" name="KSOProductBuildVer">
    <vt:lpwstr>2052-12.1.0.20784</vt:lpwstr>
  </property>
</Properties>
</file>