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县（市、区）" sheetId="2" r:id="rId1"/>
    <sheet name="市直属部门 " sheetId="1" r:id="rId2"/>
  </sheets>
  <externalReferences>
    <externalReference r:id="rId3"/>
  </externalReferences>
  <definedNames>
    <definedName name="_xlnm.Print_Titles" localSheetId="1">'市直属部门 '!$4:$8</definedName>
    <definedName name="_xlnm._FilterDatabase" localSheetId="1" hidden="1">'市直属部门 '!$A$1:$W$68</definedName>
    <definedName name="_xlnm._FilterDatabase" localSheetId="0" hidden="1">'县（市、区）'!$A$1:$W$20</definedName>
  </definedNames>
  <calcPr calcId="144525"/>
</workbook>
</file>

<file path=xl/sharedStrings.xml><?xml version="1.0" encoding="utf-8"?>
<sst xmlns="http://schemas.openxmlformats.org/spreadsheetml/2006/main" count="136" uniqueCount="103">
  <si>
    <t>附件2：</t>
  </si>
  <si>
    <t>12345市民服务热线县（市、区）2020年第四季度工作效能考核评分表</t>
  </si>
  <si>
    <t>序号</t>
  </si>
  <si>
    <t xml:space="preserve">成员单位 </t>
  </si>
  <si>
    <t>工单总数（10分）</t>
  </si>
  <si>
    <t>回复率100％                         （30分）</t>
  </si>
  <si>
    <t>办结率100％      （30分）</t>
  </si>
  <si>
    <t>满意率100%                （30分）</t>
  </si>
  <si>
    <t>加分项</t>
  </si>
  <si>
    <t>扣分项</t>
  </si>
  <si>
    <t>总计得分</t>
  </si>
  <si>
    <t>考评名次</t>
  </si>
  <si>
    <t>工单总数</t>
  </si>
  <si>
    <t>小计得分</t>
  </si>
  <si>
    <t>回复数</t>
  </si>
  <si>
    <t>在办数</t>
  </si>
  <si>
    <t>回复率</t>
  </si>
  <si>
    <t>办结数</t>
  </si>
  <si>
    <t>办结率</t>
  </si>
  <si>
    <t>满意数</t>
  </si>
  <si>
    <t>不满意数</t>
  </si>
  <si>
    <t>涉法类</t>
  </si>
  <si>
    <t>满意率</t>
  </si>
  <si>
    <t>工单加分</t>
  </si>
  <si>
    <t>满意加分</t>
  </si>
  <si>
    <t>表扬加分</t>
  </si>
  <si>
    <t>不满意扣分</t>
  </si>
  <si>
    <t>逾期扣分</t>
  </si>
  <si>
    <t>廉江市政府</t>
  </si>
  <si>
    <t>赤坎区政府</t>
  </si>
  <si>
    <t>吴川市政府</t>
  </si>
  <si>
    <t>雷州市政府</t>
  </si>
  <si>
    <t>湛江开发区管委会</t>
  </si>
  <si>
    <t>遂溪县政府</t>
  </si>
  <si>
    <t>霞山区政府</t>
  </si>
  <si>
    <t>徐闻县政府</t>
  </si>
  <si>
    <t>坡头区政府</t>
  </si>
  <si>
    <t>麻章区政府</t>
  </si>
  <si>
    <t>湛江奋勇高新技术产业开发区管委会</t>
  </si>
  <si>
    <t>合计</t>
  </si>
  <si>
    <t xml:space="preserve">备注：1.本统计表统计的是9月21日至12月20日转派至各县(市、区）的工单，截止时间为12月24日。本季度没有工单的成员单位不参加效能考核评分。工单数在合计工单总数1%宗以下、总计得分90分以下的不做为考核名次排列，按工单总数从多到少排列；承办结果满意的加分按0.01分/宗计算。
      2.涉法涉诉类不计入满意率计算。     
</t>
  </si>
  <si>
    <t>附件1：</t>
  </si>
  <si>
    <t>12345市民服务热线市直属部门2020年第四季度工作效能考核评分表</t>
  </si>
  <si>
    <t>市公安局</t>
  </si>
  <si>
    <t>移动湛江分公司</t>
  </si>
  <si>
    <t>市人社局</t>
  </si>
  <si>
    <t>市卫生健康局</t>
  </si>
  <si>
    <t>市城市管理和综合执法局</t>
  </si>
  <si>
    <t>市税务局</t>
  </si>
  <si>
    <t>电信湛江分公司</t>
  </si>
  <si>
    <t>市生态环境局</t>
  </si>
  <si>
    <t>市水务局</t>
  </si>
  <si>
    <t>市交通运输局</t>
  </si>
  <si>
    <t>市水务投资集团</t>
  </si>
  <si>
    <t>市公路事务中心</t>
  </si>
  <si>
    <t>湛江供电局</t>
  </si>
  <si>
    <t>市烟草专卖局</t>
  </si>
  <si>
    <t>市教育局</t>
  </si>
  <si>
    <t>市消防支队</t>
  </si>
  <si>
    <t>市住建局</t>
  </si>
  <si>
    <t>湛江农垦局</t>
  </si>
  <si>
    <t>市文化广电旅游体育局</t>
  </si>
  <si>
    <t>联通湛江分公司</t>
  </si>
  <si>
    <t>市湖光岩风景区管理局</t>
  </si>
  <si>
    <t>市自然资源局</t>
  </si>
  <si>
    <t>湛江市邮政分公司</t>
  </si>
  <si>
    <t>市国资委</t>
  </si>
  <si>
    <t>市公交公司</t>
  </si>
  <si>
    <t>市国资公司</t>
  </si>
  <si>
    <t>农业银行湛江分行</t>
  </si>
  <si>
    <t>市基投公司</t>
  </si>
  <si>
    <t>市市场监管局</t>
  </si>
  <si>
    <t>工商银行湛江分行</t>
  </si>
  <si>
    <t>广电网络湛江分公司</t>
  </si>
  <si>
    <t>省渔政总队湛江支队</t>
  </si>
  <si>
    <t>湛汽集团</t>
  </si>
  <si>
    <t>人民银行湛江市中心支行</t>
  </si>
  <si>
    <t>市运河管理局</t>
  </si>
  <si>
    <t>市司法局</t>
  </si>
  <si>
    <t>湛江机场公司</t>
  </si>
  <si>
    <t>市民政局</t>
  </si>
  <si>
    <t>市应急管理局</t>
  </si>
  <si>
    <t>湛江海事局</t>
  </si>
  <si>
    <t>建设银行湛江分行</t>
  </si>
  <si>
    <t>湛江农村商业银行</t>
  </si>
  <si>
    <t>市物业管理总站</t>
  </si>
  <si>
    <t>市公积金中心</t>
  </si>
  <si>
    <t>湛江日报社</t>
  </si>
  <si>
    <t>铁塔湛江分公司</t>
  </si>
  <si>
    <t>中国银行湛江分行</t>
  </si>
  <si>
    <t>市发改局</t>
  </si>
  <si>
    <t>市退役军人事务局</t>
  </si>
  <si>
    <t>中林集团雷州林业局有限公司</t>
  </si>
  <si>
    <t>市残联</t>
  </si>
  <si>
    <t>市广播电视台</t>
  </si>
  <si>
    <t>湛江新奥燃气有限公司</t>
  </si>
  <si>
    <t>市交投集团</t>
  </si>
  <si>
    <t>市委军民融合办</t>
  </si>
  <si>
    <t>市政数局</t>
  </si>
  <si>
    <t>市公共资源交易中心</t>
  </si>
  <si>
    <t>湛江银保监分局</t>
  </si>
  <si>
    <t>其他</t>
  </si>
  <si>
    <t xml:space="preserve">备注：1.本统计表统计的是9月21日至12月20日转派至各市直属部门的工单，截止时间为12月24日；本季度没有工单的成员单位不参加效能考核评分；工单数在合计工单总数1%宗以下、总计得分90分以下的不做为考核名次排列，按工单总数从多到少排列；承办结果满意的加分按0.01分/宗计算。
      2.涉法涉诉类不计入满意率计算。
      3. 非成员单位工单不列入考核评分。   
    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</si>
</sst>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%"/>
    <numFmt numFmtId="178" formatCode="0.0_ "/>
  </numFmts>
  <fonts count="26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indexed="0"/>
      <name val="仿宋_GB2312"/>
      <charset val="134"/>
    </font>
    <font>
      <sz val="12"/>
      <color indexed="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2" borderId="1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20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26" borderId="23" applyNumberFormat="0" applyAlignment="0" applyProtection="0">
      <alignment vertical="center"/>
    </xf>
    <xf numFmtId="0" fontId="24" fillId="26" borderId="19" applyNumberFormat="0" applyAlignment="0" applyProtection="0">
      <alignment vertical="center"/>
    </xf>
    <xf numFmtId="0" fontId="25" fillId="27" borderId="2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textRotation="255" wrapText="1"/>
    </xf>
    <xf numFmtId="0" fontId="0" fillId="0" borderId="1" xfId="0" applyNumberFormat="1" applyFont="1" applyFill="1" applyBorder="1" applyAlignment="1">
      <alignment horizontal="center" vertical="center" textRotation="255" wrapText="1"/>
    </xf>
    <xf numFmtId="0" fontId="0" fillId="0" borderId="2" xfId="0" applyNumberFormat="1" applyFont="1" applyFill="1" applyBorder="1" applyAlignment="1">
      <alignment horizontal="center" vertical="center" textRotation="255" wrapText="1"/>
    </xf>
    <xf numFmtId="9" fontId="0" fillId="0" borderId="2" xfId="0" applyNumberFormat="1" applyFont="1" applyFill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textRotation="255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 vertical="center" textRotation="255" wrapText="1"/>
    </xf>
    <xf numFmtId="176" fontId="0" fillId="0" borderId="10" xfId="0" applyNumberFormat="1" applyFont="1" applyFill="1" applyBorder="1" applyAlignment="1">
      <alignment horizontal="center" vertical="center" textRotation="255" wrapText="1"/>
    </xf>
    <xf numFmtId="176" fontId="0" fillId="0" borderId="6" xfId="0" applyNumberFormat="1" applyFont="1" applyFill="1" applyBorder="1" applyAlignment="1">
      <alignment horizontal="center" vertical="center" textRotation="255" wrapText="1"/>
    </xf>
    <xf numFmtId="177" fontId="0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8" fontId="3" fillId="0" borderId="9" xfId="0" applyNumberFormat="1" applyFont="1" applyFill="1" applyBorder="1" applyAlignment="1">
      <alignment horizontal="center" vertical="center" textRotation="255" wrapText="1"/>
    </xf>
    <xf numFmtId="0" fontId="3" fillId="0" borderId="5" xfId="0" applyNumberFormat="1" applyFont="1" applyFill="1" applyBorder="1" applyAlignment="1">
      <alignment horizontal="center" vertical="center" textRotation="255" wrapText="1"/>
    </xf>
    <xf numFmtId="178" fontId="3" fillId="0" borderId="10" xfId="0" applyNumberFormat="1" applyFont="1" applyFill="1" applyBorder="1" applyAlignment="1">
      <alignment horizontal="center" vertical="center" textRotation="255" wrapText="1"/>
    </xf>
    <xf numFmtId="178" fontId="0" fillId="0" borderId="2" xfId="0" applyNumberFormat="1" applyFont="1" applyFill="1" applyBorder="1" applyAlignment="1">
      <alignment horizontal="center" vertical="center" textRotation="255" wrapText="1"/>
    </xf>
    <xf numFmtId="176" fontId="0" fillId="0" borderId="2" xfId="0" applyNumberFormat="1" applyFont="1" applyFill="1" applyBorder="1" applyAlignment="1">
      <alignment horizontal="center" vertical="center" textRotation="255" wrapText="1"/>
    </xf>
    <xf numFmtId="178" fontId="3" fillId="0" borderId="6" xfId="0" applyNumberFormat="1" applyFont="1" applyFill="1" applyBorder="1" applyAlignment="1">
      <alignment horizontal="center" vertical="center" textRotation="255" wrapText="1"/>
    </xf>
    <xf numFmtId="178" fontId="0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8" fontId="0" fillId="0" borderId="6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top" wrapText="1"/>
    </xf>
    <xf numFmtId="10" fontId="0" fillId="0" borderId="0" xfId="0" applyNumberFormat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178" fontId="0" fillId="0" borderId="0" xfId="0" applyNumberFormat="1" applyFont="1" applyFill="1" applyAlignment="1">
      <alignment horizontal="left" vertical="top" wrapText="1"/>
    </xf>
    <xf numFmtId="176" fontId="0" fillId="0" borderId="0" xfId="0" applyNumberFormat="1" applyFont="1" applyFill="1" applyAlignment="1">
      <alignment horizontal="left" vertical="top" wrapText="1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9" fontId="2" fillId="0" borderId="4" xfId="0" applyNumberFormat="1" applyFont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Font="1" applyFill="1" applyBorder="1">
      <alignment vertic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top" wrapText="1"/>
    </xf>
    <xf numFmtId="9" fontId="0" fillId="0" borderId="0" xfId="0" applyNumberFormat="1" applyFont="1" applyFill="1" applyBorder="1" applyAlignment="1">
      <alignment horizontal="left" vertical="top" wrapText="1"/>
    </xf>
    <xf numFmtId="177" fontId="2" fillId="0" borderId="0" xfId="0" applyNumberFormat="1" applyFont="1" applyAlignment="1">
      <alignment vertical="center"/>
    </xf>
    <xf numFmtId="177" fontId="2" fillId="0" borderId="4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textRotation="255" wrapText="1"/>
    </xf>
    <xf numFmtId="0" fontId="0" fillId="0" borderId="10" xfId="0" applyNumberFormat="1" applyFont="1" applyFill="1" applyBorder="1" applyAlignment="1">
      <alignment horizontal="center" vertical="center" textRotation="255" wrapText="1"/>
    </xf>
    <xf numFmtId="0" fontId="0" fillId="0" borderId="6" xfId="0" applyNumberFormat="1" applyFont="1" applyFill="1" applyBorder="1" applyAlignment="1">
      <alignment horizontal="center" vertical="center" textRotation="255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ont="1" applyFill="1" applyBorder="1" applyAlignment="1">
      <alignment horizontal="left" vertical="top" wrapText="1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8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textRotation="255" wrapText="1"/>
    </xf>
    <xf numFmtId="178" fontId="3" fillId="0" borderId="12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textRotation="255" wrapText="1"/>
    </xf>
    <xf numFmtId="178" fontId="0" fillId="0" borderId="1" xfId="0" applyNumberFormat="1" applyFont="1" applyFill="1" applyBorder="1" applyAlignment="1">
      <alignment horizontal="center" vertical="center" textRotation="255" wrapText="1"/>
    </xf>
    <xf numFmtId="178" fontId="0" fillId="0" borderId="16" xfId="0" applyNumberFormat="1" applyFont="1" applyFill="1" applyBorder="1" applyAlignment="1">
      <alignment horizontal="center" vertical="center" textRotation="255" wrapText="1"/>
    </xf>
    <xf numFmtId="176" fontId="0" fillId="0" borderId="1" xfId="0" applyNumberFormat="1" applyFont="1" applyFill="1" applyBorder="1" applyAlignment="1">
      <alignment horizontal="center" vertical="center" textRotation="255" wrapText="1"/>
    </xf>
    <xf numFmtId="178" fontId="0" fillId="0" borderId="1" xfId="0" applyNumberFormat="1" applyFill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top" wrapText="1"/>
    </xf>
    <xf numFmtId="178" fontId="0" fillId="0" borderId="0" xfId="0" applyNumberFormat="1" applyFont="1" applyFill="1" applyBorder="1" applyAlignment="1">
      <alignment horizontal="left" vertical="top" wrapText="1"/>
    </xf>
    <xf numFmtId="176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221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县（市、区）"/>
      <sheetName val="市直属单位 "/>
      <sheetName val="前十"/>
      <sheetName val="县（市、区） (2)"/>
      <sheetName val="市直属单位  (2)"/>
    </sheetNames>
    <sheetDataSet>
      <sheetData sheetId="0"/>
      <sheetData sheetId="1"/>
      <sheetData sheetId="2"/>
      <sheetData sheetId="3">
        <row r="3">
          <cell r="B3" t="str">
            <v>廉江市政府</v>
          </cell>
          <cell r="C3">
            <v>1288</v>
          </cell>
          <cell r="D3">
            <v>1333</v>
          </cell>
          <cell r="E3">
            <v>1034</v>
          </cell>
          <cell r="F3">
            <v>3655</v>
          </cell>
          <cell r="G3">
            <v>1288</v>
          </cell>
          <cell r="H3">
            <v>1198</v>
          </cell>
          <cell r="I3">
            <v>0</v>
          </cell>
          <cell r="J3">
            <v>2</v>
          </cell>
          <cell r="K3">
            <v>0</v>
          </cell>
          <cell r="L3">
            <v>2</v>
          </cell>
          <cell r="M3">
            <v>90</v>
          </cell>
          <cell r="N3">
            <v>6</v>
          </cell>
          <cell r="O3">
            <v>0</v>
          </cell>
          <cell r="P3">
            <v>96</v>
          </cell>
        </row>
        <row r="4">
          <cell r="B4" t="str">
            <v>雷州市政府</v>
          </cell>
          <cell r="C4">
            <v>763</v>
          </cell>
          <cell r="D4">
            <v>845</v>
          </cell>
          <cell r="E4">
            <v>577</v>
          </cell>
          <cell r="F4">
            <v>2185</v>
          </cell>
          <cell r="G4">
            <v>763</v>
          </cell>
          <cell r="H4">
            <v>692</v>
          </cell>
          <cell r="I4">
            <v>4</v>
          </cell>
          <cell r="J4">
            <v>0</v>
          </cell>
          <cell r="K4">
            <v>0</v>
          </cell>
          <cell r="L4">
            <v>4</v>
          </cell>
          <cell r="M4">
            <v>67</v>
          </cell>
          <cell r="N4">
            <v>9</v>
          </cell>
          <cell r="O4">
            <v>0</v>
          </cell>
          <cell r="P4">
            <v>76</v>
          </cell>
        </row>
        <row r="5">
          <cell r="B5" t="str">
            <v>吴川市政府</v>
          </cell>
          <cell r="C5">
            <v>744</v>
          </cell>
          <cell r="D5">
            <v>833</v>
          </cell>
          <cell r="E5">
            <v>594</v>
          </cell>
          <cell r="F5">
            <v>2171</v>
          </cell>
          <cell r="G5">
            <v>744</v>
          </cell>
          <cell r="H5">
            <v>691</v>
          </cell>
          <cell r="I5">
            <v>2</v>
          </cell>
          <cell r="J5">
            <v>4</v>
          </cell>
          <cell r="K5">
            <v>0</v>
          </cell>
          <cell r="L5">
            <v>6</v>
          </cell>
          <cell r="M5">
            <v>51</v>
          </cell>
          <cell r="N5">
            <v>7</v>
          </cell>
          <cell r="O5">
            <v>0</v>
          </cell>
          <cell r="P5">
            <v>58</v>
          </cell>
        </row>
        <row r="6">
          <cell r="B6" t="str">
            <v>霞山区政府</v>
          </cell>
          <cell r="C6">
            <v>768</v>
          </cell>
          <cell r="D6">
            <v>1023</v>
          </cell>
          <cell r="E6">
            <v>702</v>
          </cell>
          <cell r="F6">
            <v>2493</v>
          </cell>
          <cell r="G6">
            <v>768</v>
          </cell>
          <cell r="H6">
            <v>730</v>
          </cell>
          <cell r="I6">
            <v>1</v>
          </cell>
          <cell r="J6">
            <v>3</v>
          </cell>
          <cell r="K6">
            <v>0</v>
          </cell>
          <cell r="L6">
            <v>4</v>
          </cell>
          <cell r="M6">
            <v>37</v>
          </cell>
          <cell r="N6">
            <v>11</v>
          </cell>
          <cell r="O6">
            <v>0</v>
          </cell>
          <cell r="P6">
            <v>48</v>
          </cell>
        </row>
        <row r="7">
          <cell r="B7" t="str">
            <v>遂溪县政府</v>
          </cell>
          <cell r="C7">
            <v>561</v>
          </cell>
          <cell r="D7">
            <v>636</v>
          </cell>
          <cell r="E7">
            <v>508</v>
          </cell>
          <cell r="F7">
            <v>1705</v>
          </cell>
          <cell r="G7">
            <v>561</v>
          </cell>
          <cell r="H7">
            <v>521</v>
          </cell>
          <cell r="I7">
            <v>3</v>
          </cell>
          <cell r="J7">
            <v>0</v>
          </cell>
          <cell r="K7">
            <v>0</v>
          </cell>
          <cell r="L7">
            <v>3</v>
          </cell>
          <cell r="M7">
            <v>37</v>
          </cell>
          <cell r="N7">
            <v>3</v>
          </cell>
          <cell r="O7">
            <v>0</v>
          </cell>
          <cell r="P7">
            <v>40</v>
          </cell>
        </row>
        <row r="8">
          <cell r="B8" t="str">
            <v>赤坎区政府</v>
          </cell>
          <cell r="C8">
            <v>714</v>
          </cell>
          <cell r="D8">
            <v>780</v>
          </cell>
          <cell r="E8">
            <v>578</v>
          </cell>
          <cell r="F8">
            <v>2072</v>
          </cell>
          <cell r="G8">
            <v>714</v>
          </cell>
          <cell r="H8">
            <v>673</v>
          </cell>
          <cell r="I8">
            <v>0</v>
          </cell>
          <cell r="J8">
            <v>1</v>
          </cell>
          <cell r="K8">
            <v>0</v>
          </cell>
          <cell r="L8">
            <v>1</v>
          </cell>
          <cell r="M8">
            <v>41</v>
          </cell>
          <cell r="N8">
            <v>1</v>
          </cell>
          <cell r="O8">
            <v>0</v>
          </cell>
          <cell r="P8">
            <v>42</v>
          </cell>
        </row>
        <row r="9">
          <cell r="B9" t="str">
            <v>湛江开发区管委会</v>
          </cell>
          <cell r="C9">
            <v>561</v>
          </cell>
          <cell r="D9">
            <v>631</v>
          </cell>
          <cell r="E9">
            <v>471</v>
          </cell>
          <cell r="F9">
            <v>1663</v>
          </cell>
          <cell r="G9">
            <v>561</v>
          </cell>
          <cell r="H9">
            <v>521</v>
          </cell>
          <cell r="I9">
            <v>2</v>
          </cell>
          <cell r="J9">
            <v>1</v>
          </cell>
          <cell r="K9">
            <v>0</v>
          </cell>
          <cell r="L9">
            <v>3</v>
          </cell>
          <cell r="M9">
            <v>38</v>
          </cell>
          <cell r="N9">
            <v>7</v>
          </cell>
          <cell r="O9">
            <v>0</v>
          </cell>
          <cell r="P9">
            <v>45</v>
          </cell>
        </row>
        <row r="10">
          <cell r="B10" t="str">
            <v>徐闻县政府</v>
          </cell>
          <cell r="C10">
            <v>426</v>
          </cell>
          <cell r="D10">
            <v>423</v>
          </cell>
          <cell r="E10">
            <v>322</v>
          </cell>
          <cell r="F10">
            <v>1171</v>
          </cell>
          <cell r="G10">
            <v>426</v>
          </cell>
          <cell r="H10">
            <v>396</v>
          </cell>
          <cell r="I10">
            <v>2</v>
          </cell>
          <cell r="J10">
            <v>1</v>
          </cell>
          <cell r="K10">
            <v>0</v>
          </cell>
          <cell r="L10">
            <v>3</v>
          </cell>
          <cell r="M10">
            <v>28</v>
          </cell>
          <cell r="N10">
            <v>0</v>
          </cell>
          <cell r="O10">
            <v>0</v>
          </cell>
          <cell r="P10">
            <v>28</v>
          </cell>
        </row>
        <row r="11">
          <cell r="B11" t="str">
            <v>麻章区政府</v>
          </cell>
          <cell r="C11">
            <v>310</v>
          </cell>
          <cell r="D11">
            <v>356</v>
          </cell>
          <cell r="E11">
            <v>281</v>
          </cell>
          <cell r="F11">
            <v>947</v>
          </cell>
          <cell r="G11">
            <v>310</v>
          </cell>
          <cell r="H11">
            <v>299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11</v>
          </cell>
          <cell r="N11">
            <v>0</v>
          </cell>
          <cell r="O11">
            <v>0</v>
          </cell>
          <cell r="P11">
            <v>11</v>
          </cell>
        </row>
        <row r="12">
          <cell r="B12" t="str">
            <v>坡头区政府</v>
          </cell>
          <cell r="C12">
            <v>258</v>
          </cell>
          <cell r="D12">
            <v>348</v>
          </cell>
          <cell r="E12">
            <v>248</v>
          </cell>
          <cell r="F12">
            <v>854</v>
          </cell>
          <cell r="G12">
            <v>258</v>
          </cell>
          <cell r="H12">
            <v>248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10</v>
          </cell>
          <cell r="N12">
            <v>2</v>
          </cell>
          <cell r="O12">
            <v>0</v>
          </cell>
          <cell r="P12">
            <v>12</v>
          </cell>
        </row>
        <row r="13">
          <cell r="B13" t="str">
            <v>湛江奋勇高新技术产业开发区管委会</v>
          </cell>
          <cell r="C13">
            <v>11</v>
          </cell>
          <cell r="D13">
            <v>7</v>
          </cell>
          <cell r="E13">
            <v>11</v>
          </cell>
          <cell r="F13">
            <v>29</v>
          </cell>
          <cell r="G13">
            <v>11</v>
          </cell>
          <cell r="H13">
            <v>10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1</v>
          </cell>
        </row>
      </sheetData>
      <sheetData sheetId="4">
        <row r="3">
          <cell r="B3" t="str">
            <v>市卫生健康局</v>
          </cell>
          <cell r="C3">
            <v>86</v>
          </cell>
          <cell r="D3">
            <v>81</v>
          </cell>
          <cell r="E3">
            <v>62</v>
          </cell>
          <cell r="F3">
            <v>229</v>
          </cell>
          <cell r="G3">
            <v>86</v>
          </cell>
          <cell r="H3">
            <v>86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B4" t="str">
            <v>市运河管理局</v>
          </cell>
          <cell r="C4">
            <v>3</v>
          </cell>
          <cell r="D4">
            <v>3</v>
          </cell>
          <cell r="E4">
            <v>4</v>
          </cell>
          <cell r="F4">
            <v>10</v>
          </cell>
          <cell r="G4">
            <v>3</v>
          </cell>
          <cell r="H4">
            <v>2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1</v>
          </cell>
          <cell r="N4">
            <v>0</v>
          </cell>
          <cell r="O4">
            <v>0</v>
          </cell>
          <cell r="P4">
            <v>1</v>
          </cell>
        </row>
        <row r="5">
          <cell r="B5" t="str">
            <v>人民银行湛江市中心支行</v>
          </cell>
          <cell r="C5">
            <v>3</v>
          </cell>
          <cell r="D5">
            <v>4</v>
          </cell>
          <cell r="E5">
            <v>4</v>
          </cell>
          <cell r="F5">
            <v>11</v>
          </cell>
          <cell r="G5">
            <v>3</v>
          </cell>
          <cell r="H5">
            <v>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B6" t="str">
            <v>市残联</v>
          </cell>
          <cell r="C6">
            <v>2</v>
          </cell>
          <cell r="D6">
            <v>1</v>
          </cell>
          <cell r="E6">
            <v>0</v>
          </cell>
          <cell r="F6">
            <v>3</v>
          </cell>
          <cell r="G6">
            <v>2</v>
          </cell>
          <cell r="H6">
            <v>2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B7" t="str">
            <v>市城市管理和综合执法局</v>
          </cell>
          <cell r="C7">
            <v>81</v>
          </cell>
          <cell r="D7">
            <v>122</v>
          </cell>
          <cell r="E7">
            <v>99</v>
          </cell>
          <cell r="F7">
            <v>302</v>
          </cell>
          <cell r="G7">
            <v>81</v>
          </cell>
          <cell r="H7">
            <v>79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2</v>
          </cell>
        </row>
        <row r="8">
          <cell r="B8" t="str">
            <v>市发改局</v>
          </cell>
          <cell r="C8">
            <v>2</v>
          </cell>
          <cell r="D8">
            <v>1</v>
          </cell>
          <cell r="E8">
            <v>1</v>
          </cell>
          <cell r="F8">
            <v>4</v>
          </cell>
          <cell r="G8">
            <v>2</v>
          </cell>
          <cell r="H8">
            <v>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B9" t="str">
            <v>市公安局</v>
          </cell>
          <cell r="C9">
            <v>184</v>
          </cell>
          <cell r="D9">
            <v>210</v>
          </cell>
          <cell r="E9">
            <v>170</v>
          </cell>
          <cell r="F9">
            <v>564</v>
          </cell>
          <cell r="G9">
            <v>184</v>
          </cell>
          <cell r="H9">
            <v>174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10</v>
          </cell>
          <cell r="N9">
            <v>2</v>
          </cell>
          <cell r="O9">
            <v>0</v>
          </cell>
          <cell r="P9">
            <v>12</v>
          </cell>
        </row>
        <row r="10">
          <cell r="B10" t="str">
            <v>市消防支队</v>
          </cell>
          <cell r="C10">
            <v>17</v>
          </cell>
          <cell r="D10">
            <v>21</v>
          </cell>
          <cell r="E10">
            <v>11</v>
          </cell>
          <cell r="F10">
            <v>49</v>
          </cell>
          <cell r="G10">
            <v>17</v>
          </cell>
          <cell r="H10">
            <v>17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B11" t="str">
            <v>市公交公司</v>
          </cell>
          <cell r="C11">
            <v>7</v>
          </cell>
          <cell r="D11">
            <v>8</v>
          </cell>
          <cell r="E11">
            <v>11</v>
          </cell>
          <cell r="F11">
            <v>26</v>
          </cell>
          <cell r="G11">
            <v>7</v>
          </cell>
          <cell r="H11">
            <v>7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B12" t="str">
            <v>市公路事务中心</v>
          </cell>
          <cell r="C12">
            <v>27</v>
          </cell>
          <cell r="D12">
            <v>18</v>
          </cell>
          <cell r="E12">
            <v>44</v>
          </cell>
          <cell r="F12">
            <v>89</v>
          </cell>
          <cell r="G12">
            <v>27</v>
          </cell>
          <cell r="H12">
            <v>27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B13" t="str">
            <v>市广播电视台</v>
          </cell>
          <cell r="C13">
            <v>2</v>
          </cell>
          <cell r="D13">
            <v>0</v>
          </cell>
          <cell r="E13">
            <v>0</v>
          </cell>
          <cell r="F13">
            <v>2</v>
          </cell>
          <cell r="G13">
            <v>2</v>
          </cell>
          <cell r="H13">
            <v>2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 t="str">
            <v>市国资公司</v>
          </cell>
          <cell r="C14">
            <v>11</v>
          </cell>
          <cell r="D14">
            <v>10</v>
          </cell>
          <cell r="E14">
            <v>5</v>
          </cell>
          <cell r="F14">
            <v>26</v>
          </cell>
          <cell r="G14">
            <v>11</v>
          </cell>
          <cell r="H14">
            <v>11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市国资委</v>
          </cell>
          <cell r="C15">
            <v>10</v>
          </cell>
          <cell r="D15">
            <v>11</v>
          </cell>
          <cell r="E15">
            <v>10</v>
          </cell>
          <cell r="F15">
            <v>31</v>
          </cell>
          <cell r="G15">
            <v>10</v>
          </cell>
          <cell r="H15">
            <v>8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</v>
          </cell>
          <cell r="N15">
            <v>0</v>
          </cell>
          <cell r="O15">
            <v>0</v>
          </cell>
          <cell r="P15">
            <v>2</v>
          </cell>
        </row>
        <row r="16">
          <cell r="B16" t="str">
            <v>市交通运输局</v>
          </cell>
          <cell r="C16">
            <v>46</v>
          </cell>
          <cell r="D16">
            <v>66</v>
          </cell>
          <cell r="E16">
            <v>48</v>
          </cell>
          <cell r="F16">
            <v>160</v>
          </cell>
          <cell r="G16">
            <v>46</v>
          </cell>
          <cell r="H16">
            <v>46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 t="str">
            <v>市教育局</v>
          </cell>
          <cell r="C17">
            <v>23</v>
          </cell>
          <cell r="D17">
            <v>31</v>
          </cell>
          <cell r="E17">
            <v>12</v>
          </cell>
          <cell r="F17">
            <v>66</v>
          </cell>
          <cell r="G17">
            <v>23</v>
          </cell>
          <cell r="H17">
            <v>22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1</v>
          </cell>
        </row>
        <row r="18">
          <cell r="B18" t="str">
            <v>市文化广电旅游体育局</v>
          </cell>
          <cell r="C18">
            <v>14</v>
          </cell>
          <cell r="D18">
            <v>21</v>
          </cell>
          <cell r="E18">
            <v>16</v>
          </cell>
          <cell r="F18">
            <v>51</v>
          </cell>
          <cell r="G18">
            <v>14</v>
          </cell>
          <cell r="H18">
            <v>14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市民政局</v>
          </cell>
          <cell r="C19">
            <v>4</v>
          </cell>
          <cell r="D19">
            <v>1</v>
          </cell>
          <cell r="E19">
            <v>1</v>
          </cell>
          <cell r="F19">
            <v>6</v>
          </cell>
          <cell r="G19">
            <v>4</v>
          </cell>
          <cell r="H19">
            <v>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B20" t="str">
            <v>市人社局</v>
          </cell>
          <cell r="C20">
            <v>62</v>
          </cell>
          <cell r="D20">
            <v>92</v>
          </cell>
          <cell r="E20">
            <v>80</v>
          </cell>
          <cell r="F20">
            <v>234</v>
          </cell>
          <cell r="G20">
            <v>62</v>
          </cell>
          <cell r="H20">
            <v>61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1</v>
          </cell>
        </row>
        <row r="21">
          <cell r="B21" t="str">
            <v>市生态环境局</v>
          </cell>
          <cell r="C21">
            <v>25</v>
          </cell>
          <cell r="D21">
            <v>50</v>
          </cell>
          <cell r="E21">
            <v>28</v>
          </cell>
          <cell r="F21">
            <v>103</v>
          </cell>
          <cell r="G21">
            <v>25</v>
          </cell>
          <cell r="H21">
            <v>23</v>
          </cell>
          <cell r="I21">
            <v>1</v>
          </cell>
          <cell r="J21">
            <v>0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0</v>
          </cell>
          <cell r="P21">
            <v>1</v>
          </cell>
        </row>
        <row r="22">
          <cell r="B22" t="str">
            <v>市水务局</v>
          </cell>
          <cell r="C22">
            <v>40</v>
          </cell>
          <cell r="D22">
            <v>82</v>
          </cell>
          <cell r="E22">
            <v>43</v>
          </cell>
          <cell r="F22">
            <v>165</v>
          </cell>
          <cell r="G22">
            <v>40</v>
          </cell>
          <cell r="H22">
            <v>37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3</v>
          </cell>
          <cell r="N22">
            <v>0</v>
          </cell>
          <cell r="O22">
            <v>0</v>
          </cell>
          <cell r="P22">
            <v>3</v>
          </cell>
        </row>
        <row r="23">
          <cell r="B23" t="str">
            <v>市水务投资集团</v>
          </cell>
          <cell r="C23">
            <v>56</v>
          </cell>
          <cell r="D23">
            <v>72</v>
          </cell>
          <cell r="E23">
            <v>68</v>
          </cell>
          <cell r="F23">
            <v>196</v>
          </cell>
          <cell r="G23">
            <v>56</v>
          </cell>
          <cell r="H23">
            <v>55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1</v>
          </cell>
        </row>
        <row r="24">
          <cell r="B24" t="str">
            <v>市税务局</v>
          </cell>
          <cell r="C24">
            <v>25</v>
          </cell>
          <cell r="D24">
            <v>28</v>
          </cell>
          <cell r="E24">
            <v>23</v>
          </cell>
          <cell r="F24">
            <v>76</v>
          </cell>
          <cell r="G24">
            <v>25</v>
          </cell>
          <cell r="H24">
            <v>24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0</v>
          </cell>
          <cell r="O24">
            <v>0</v>
          </cell>
          <cell r="P24">
            <v>1</v>
          </cell>
        </row>
        <row r="25">
          <cell r="B25" t="str">
            <v>市司法局</v>
          </cell>
          <cell r="C25">
            <v>5</v>
          </cell>
          <cell r="D25">
            <v>2</v>
          </cell>
          <cell r="E25">
            <v>3</v>
          </cell>
          <cell r="F25">
            <v>10</v>
          </cell>
          <cell r="G25">
            <v>5</v>
          </cell>
          <cell r="H25">
            <v>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0</v>
          </cell>
          <cell r="O25">
            <v>0</v>
          </cell>
          <cell r="P25">
            <v>2</v>
          </cell>
        </row>
        <row r="26">
          <cell r="B26" t="str">
            <v>市物业管理总站</v>
          </cell>
          <cell r="C26">
            <v>2</v>
          </cell>
          <cell r="D26">
            <v>1</v>
          </cell>
          <cell r="E26">
            <v>2</v>
          </cell>
          <cell r="F26">
            <v>5</v>
          </cell>
          <cell r="G26">
            <v>2</v>
          </cell>
          <cell r="H26">
            <v>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B27" t="str">
            <v>市烟草专卖局</v>
          </cell>
          <cell r="C27">
            <v>121</v>
          </cell>
          <cell r="D27">
            <v>107</v>
          </cell>
          <cell r="E27">
            <v>118</v>
          </cell>
          <cell r="F27">
            <v>346</v>
          </cell>
          <cell r="G27">
            <v>121</v>
          </cell>
          <cell r="H27">
            <v>119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2</v>
          </cell>
          <cell r="N27">
            <v>1</v>
          </cell>
          <cell r="O27">
            <v>0</v>
          </cell>
          <cell r="P27">
            <v>3</v>
          </cell>
        </row>
        <row r="28">
          <cell r="B28" t="str">
            <v>市公积金中心</v>
          </cell>
          <cell r="C28">
            <v>1</v>
          </cell>
          <cell r="D28">
            <v>3</v>
          </cell>
          <cell r="E28">
            <v>1</v>
          </cell>
          <cell r="F28">
            <v>5</v>
          </cell>
          <cell r="G28">
            <v>1</v>
          </cell>
          <cell r="H28">
            <v>1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市住建局</v>
          </cell>
          <cell r="C29">
            <v>14</v>
          </cell>
          <cell r="D29">
            <v>39</v>
          </cell>
          <cell r="E29">
            <v>15</v>
          </cell>
          <cell r="F29">
            <v>68</v>
          </cell>
          <cell r="G29">
            <v>14</v>
          </cell>
          <cell r="H29">
            <v>14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</v>
          </cell>
          <cell r="O29">
            <v>0</v>
          </cell>
          <cell r="P29">
            <v>1</v>
          </cell>
        </row>
        <row r="30">
          <cell r="B30" t="str">
            <v>湛江市邮政分公司</v>
          </cell>
          <cell r="C30">
            <v>17</v>
          </cell>
          <cell r="D30">
            <v>11</v>
          </cell>
          <cell r="E30">
            <v>6</v>
          </cell>
          <cell r="F30">
            <v>34</v>
          </cell>
          <cell r="G30">
            <v>17</v>
          </cell>
          <cell r="H30">
            <v>17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B31" t="str">
            <v>湛江供电局</v>
          </cell>
          <cell r="C31">
            <v>26</v>
          </cell>
          <cell r="D31">
            <v>36</v>
          </cell>
          <cell r="E31">
            <v>28</v>
          </cell>
          <cell r="F31">
            <v>90</v>
          </cell>
          <cell r="G31">
            <v>26</v>
          </cell>
          <cell r="H31">
            <v>23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3</v>
          </cell>
          <cell r="N31">
            <v>0</v>
          </cell>
          <cell r="O31">
            <v>0</v>
          </cell>
          <cell r="P31">
            <v>3</v>
          </cell>
        </row>
        <row r="32">
          <cell r="B32" t="str">
            <v>湛江机场公司</v>
          </cell>
          <cell r="C32">
            <v>1</v>
          </cell>
          <cell r="D32">
            <v>4</v>
          </cell>
          <cell r="E32">
            <v>5</v>
          </cell>
          <cell r="F32">
            <v>10</v>
          </cell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B33" t="str">
            <v>湛江农垦局</v>
          </cell>
          <cell r="C33">
            <v>44</v>
          </cell>
          <cell r="D33">
            <v>52</v>
          </cell>
          <cell r="E33">
            <v>25</v>
          </cell>
          <cell r="F33">
            <v>121</v>
          </cell>
          <cell r="G33">
            <v>44</v>
          </cell>
          <cell r="H33">
            <v>43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1</v>
          </cell>
          <cell r="O33">
            <v>0</v>
          </cell>
          <cell r="P33">
            <v>2</v>
          </cell>
        </row>
        <row r="34">
          <cell r="B34" t="str">
            <v>湛江日报社</v>
          </cell>
          <cell r="C34">
            <v>3</v>
          </cell>
          <cell r="D34">
            <v>1</v>
          </cell>
          <cell r="E34">
            <v>1</v>
          </cell>
          <cell r="F34">
            <v>5</v>
          </cell>
          <cell r="G34">
            <v>3</v>
          </cell>
          <cell r="H34">
            <v>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  <cell r="P34">
            <v>1</v>
          </cell>
        </row>
        <row r="35">
          <cell r="B35" t="str">
            <v>市市场监管局</v>
          </cell>
          <cell r="C35">
            <v>7</v>
          </cell>
          <cell r="D35">
            <v>8</v>
          </cell>
          <cell r="E35">
            <v>6</v>
          </cell>
          <cell r="F35">
            <v>21</v>
          </cell>
          <cell r="G35">
            <v>7</v>
          </cell>
          <cell r="H35">
            <v>6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0</v>
          </cell>
          <cell r="O35">
            <v>0</v>
          </cell>
          <cell r="P35">
            <v>1</v>
          </cell>
        </row>
        <row r="36">
          <cell r="B36" t="str">
            <v>市自然资源局</v>
          </cell>
          <cell r="C36">
            <v>10</v>
          </cell>
          <cell r="D36">
            <v>18</v>
          </cell>
          <cell r="E36">
            <v>8</v>
          </cell>
          <cell r="F36">
            <v>36</v>
          </cell>
          <cell r="G36">
            <v>10</v>
          </cell>
          <cell r="H36">
            <v>10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B37" t="str">
            <v>电信湛江分公司</v>
          </cell>
          <cell r="C37">
            <v>87</v>
          </cell>
          <cell r="D37">
            <v>86</v>
          </cell>
          <cell r="E37">
            <v>62</v>
          </cell>
          <cell r="F37">
            <v>235</v>
          </cell>
          <cell r="G37">
            <v>87</v>
          </cell>
          <cell r="H37">
            <v>77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10</v>
          </cell>
          <cell r="N37">
            <v>0</v>
          </cell>
          <cell r="O37">
            <v>0</v>
          </cell>
          <cell r="P37">
            <v>10</v>
          </cell>
        </row>
        <row r="38">
          <cell r="B38" t="str">
            <v>联通湛江分公司</v>
          </cell>
          <cell r="C38">
            <v>41</v>
          </cell>
          <cell r="D38">
            <v>48</v>
          </cell>
          <cell r="E38">
            <v>34</v>
          </cell>
          <cell r="F38">
            <v>123</v>
          </cell>
          <cell r="G38">
            <v>41</v>
          </cell>
          <cell r="H38">
            <v>38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</v>
          </cell>
          <cell r="N38">
            <v>0</v>
          </cell>
          <cell r="O38">
            <v>0</v>
          </cell>
          <cell r="P38">
            <v>3</v>
          </cell>
        </row>
        <row r="39">
          <cell r="B39" t="str">
            <v>移动湛江分公司</v>
          </cell>
          <cell r="C39">
            <v>199</v>
          </cell>
          <cell r="D39">
            <v>251</v>
          </cell>
          <cell r="E39">
            <v>246</v>
          </cell>
          <cell r="F39">
            <v>696</v>
          </cell>
          <cell r="G39">
            <v>199</v>
          </cell>
          <cell r="H39">
            <v>190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9</v>
          </cell>
          <cell r="N39">
            <v>0</v>
          </cell>
          <cell r="O39">
            <v>0</v>
          </cell>
          <cell r="P39">
            <v>9</v>
          </cell>
        </row>
        <row r="40">
          <cell r="B40" t="str">
            <v>湛江海事局</v>
          </cell>
          <cell r="C40">
            <v>2</v>
          </cell>
          <cell r="D40">
            <v>2</v>
          </cell>
          <cell r="E40">
            <v>1</v>
          </cell>
          <cell r="F40">
            <v>5</v>
          </cell>
          <cell r="G40">
            <v>2</v>
          </cell>
          <cell r="H40">
            <v>2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B41" t="str">
            <v>广电网络湛江分公司</v>
          </cell>
          <cell r="C41">
            <v>7</v>
          </cell>
          <cell r="D41">
            <v>4</v>
          </cell>
          <cell r="E41">
            <v>5</v>
          </cell>
          <cell r="F41">
            <v>16</v>
          </cell>
          <cell r="G41">
            <v>7</v>
          </cell>
          <cell r="H41">
            <v>7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B42" t="str">
            <v>省渔政总队湛江支队</v>
          </cell>
          <cell r="C42">
            <v>9</v>
          </cell>
          <cell r="D42">
            <v>3</v>
          </cell>
          <cell r="E42">
            <v>2</v>
          </cell>
          <cell r="F42">
            <v>14</v>
          </cell>
          <cell r="G42">
            <v>9</v>
          </cell>
          <cell r="H42">
            <v>9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B43" t="str">
            <v>市湖光岩风景区管理局</v>
          </cell>
          <cell r="C43">
            <v>9</v>
          </cell>
          <cell r="D43">
            <v>10</v>
          </cell>
          <cell r="E43">
            <v>19</v>
          </cell>
          <cell r="F43">
            <v>38</v>
          </cell>
          <cell r="G43">
            <v>9</v>
          </cell>
          <cell r="H43">
            <v>8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</v>
          </cell>
          <cell r="N43">
            <v>0</v>
          </cell>
          <cell r="O43">
            <v>0</v>
          </cell>
          <cell r="P43">
            <v>1</v>
          </cell>
        </row>
        <row r="44">
          <cell r="B44" t="str">
            <v>市退役军人事务局</v>
          </cell>
          <cell r="C44">
            <v>2</v>
          </cell>
          <cell r="D44">
            <v>1</v>
          </cell>
          <cell r="E44">
            <v>0</v>
          </cell>
          <cell r="F44">
            <v>3</v>
          </cell>
          <cell r="G44">
            <v>2</v>
          </cell>
          <cell r="H44">
            <v>2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市政数局</v>
          </cell>
          <cell r="C45">
            <v>1</v>
          </cell>
          <cell r="D45">
            <v>0</v>
          </cell>
          <cell r="E45">
            <v>0</v>
          </cell>
          <cell r="F45">
            <v>1</v>
          </cell>
          <cell r="G45">
            <v>1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湛汽集团</v>
          </cell>
          <cell r="C46">
            <v>5</v>
          </cell>
          <cell r="D46">
            <v>5</v>
          </cell>
          <cell r="E46">
            <v>4</v>
          </cell>
          <cell r="F46">
            <v>14</v>
          </cell>
          <cell r="G46">
            <v>5</v>
          </cell>
          <cell r="H46">
            <v>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市基投公司</v>
          </cell>
          <cell r="C47">
            <v>7</v>
          </cell>
          <cell r="D47">
            <v>8</v>
          </cell>
          <cell r="E47">
            <v>7</v>
          </cell>
          <cell r="F47">
            <v>22</v>
          </cell>
          <cell r="G47">
            <v>7</v>
          </cell>
          <cell r="H47">
            <v>7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B48" t="str">
            <v>铁塔湛江分公司</v>
          </cell>
          <cell r="C48">
            <v>2</v>
          </cell>
          <cell r="D48">
            <v>3</v>
          </cell>
          <cell r="E48">
            <v>0</v>
          </cell>
          <cell r="F48">
            <v>5</v>
          </cell>
          <cell r="G48">
            <v>2</v>
          </cell>
          <cell r="H48">
            <v>1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</v>
          </cell>
          <cell r="N48">
            <v>0</v>
          </cell>
          <cell r="O48">
            <v>0</v>
          </cell>
          <cell r="P48">
            <v>1</v>
          </cell>
        </row>
        <row r="49">
          <cell r="B49" t="str">
            <v>中林集团雷州林业局有限公司</v>
          </cell>
          <cell r="C49">
            <v>1</v>
          </cell>
          <cell r="D49">
            <v>2</v>
          </cell>
          <cell r="E49">
            <v>1</v>
          </cell>
          <cell r="F49">
            <v>4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</row>
        <row r="50">
          <cell r="B50" t="str">
            <v>市应急管理局</v>
          </cell>
          <cell r="C50">
            <v>1</v>
          </cell>
          <cell r="D50">
            <v>3</v>
          </cell>
          <cell r="E50">
            <v>2</v>
          </cell>
          <cell r="F50">
            <v>6</v>
          </cell>
          <cell r="G50">
            <v>1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B51" t="str">
            <v>中国银行湛江分行</v>
          </cell>
          <cell r="C51">
            <v>2</v>
          </cell>
          <cell r="D51">
            <v>3</v>
          </cell>
          <cell r="E51">
            <v>0</v>
          </cell>
          <cell r="F51">
            <v>5</v>
          </cell>
          <cell r="G51">
            <v>2</v>
          </cell>
          <cell r="H51">
            <v>2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农业银行湛江分行</v>
          </cell>
          <cell r="C52">
            <v>16</v>
          </cell>
          <cell r="D52">
            <v>7</v>
          </cell>
          <cell r="E52">
            <v>0</v>
          </cell>
          <cell r="F52">
            <v>23</v>
          </cell>
          <cell r="G52">
            <v>16</v>
          </cell>
          <cell r="H52">
            <v>13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3</v>
          </cell>
          <cell r="N52">
            <v>0</v>
          </cell>
          <cell r="O52">
            <v>0</v>
          </cell>
          <cell r="P52">
            <v>3</v>
          </cell>
        </row>
        <row r="53">
          <cell r="B53" t="str">
            <v>工商银行湛江分行</v>
          </cell>
          <cell r="C53">
            <v>8</v>
          </cell>
          <cell r="D53">
            <v>9</v>
          </cell>
          <cell r="E53">
            <v>0</v>
          </cell>
          <cell r="F53">
            <v>17</v>
          </cell>
          <cell r="G53">
            <v>8</v>
          </cell>
          <cell r="H53">
            <v>8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B54" t="str">
            <v>湛江农村商业银行</v>
          </cell>
          <cell r="C54">
            <v>2</v>
          </cell>
          <cell r="D54">
            <v>4</v>
          </cell>
          <cell r="E54">
            <v>0</v>
          </cell>
          <cell r="F54">
            <v>6</v>
          </cell>
          <cell r="G54">
            <v>2</v>
          </cell>
          <cell r="H54">
            <v>2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B55" t="str">
            <v>市委军民融合办</v>
          </cell>
          <cell r="C55">
            <v>0</v>
          </cell>
          <cell r="D55">
            <v>1</v>
          </cell>
          <cell r="E55">
            <v>0</v>
          </cell>
          <cell r="F55">
            <v>1</v>
          </cell>
        </row>
        <row r="55">
          <cell r="J55">
            <v>0</v>
          </cell>
          <cell r="K55">
            <v>0</v>
          </cell>
          <cell r="L55">
            <v>0</v>
          </cell>
        </row>
        <row r="55">
          <cell r="N55">
            <v>0</v>
          </cell>
          <cell r="O55">
            <v>0</v>
          </cell>
          <cell r="P55">
            <v>0</v>
          </cell>
        </row>
        <row r="56">
          <cell r="B56" t="str">
            <v>湛江银保监分局</v>
          </cell>
          <cell r="C56">
            <v>0</v>
          </cell>
          <cell r="D56">
            <v>1</v>
          </cell>
          <cell r="E56">
            <v>0</v>
          </cell>
          <cell r="F56">
            <v>1</v>
          </cell>
        </row>
        <row r="56">
          <cell r="J56">
            <v>0</v>
          </cell>
          <cell r="K56">
            <v>0</v>
          </cell>
          <cell r="L56">
            <v>0</v>
          </cell>
        </row>
        <row r="56">
          <cell r="N56">
            <v>0</v>
          </cell>
          <cell r="O56">
            <v>0</v>
          </cell>
          <cell r="P56">
            <v>0</v>
          </cell>
        </row>
        <row r="57">
          <cell r="B57" t="str">
            <v>建设银行湛江分行</v>
          </cell>
          <cell r="C57">
            <v>0</v>
          </cell>
          <cell r="D57">
            <v>0</v>
          </cell>
          <cell r="E57">
            <v>6</v>
          </cell>
          <cell r="F57">
            <v>6</v>
          </cell>
        </row>
        <row r="57">
          <cell r="J57">
            <v>0</v>
          </cell>
          <cell r="K57">
            <v>0</v>
          </cell>
          <cell r="L57">
            <v>0</v>
          </cell>
        </row>
        <row r="57">
          <cell r="N57">
            <v>0</v>
          </cell>
          <cell r="O57">
            <v>0</v>
          </cell>
          <cell r="P57">
            <v>0</v>
          </cell>
        </row>
        <row r="58">
          <cell r="B58" t="str">
            <v>市财政局</v>
          </cell>
          <cell r="C58">
            <v>0</v>
          </cell>
          <cell r="D58">
            <v>0</v>
          </cell>
          <cell r="E58">
            <v>3</v>
          </cell>
          <cell r="F58">
            <v>3</v>
          </cell>
        </row>
        <row r="58">
          <cell r="J58">
            <v>0</v>
          </cell>
          <cell r="K58">
            <v>0</v>
          </cell>
          <cell r="L58">
            <v>0</v>
          </cell>
        </row>
        <row r="58">
          <cell r="N58">
            <v>0</v>
          </cell>
          <cell r="O58">
            <v>0</v>
          </cell>
          <cell r="P58">
            <v>0</v>
          </cell>
        </row>
        <row r="59">
          <cell r="B59" t="str">
            <v>市医保局</v>
          </cell>
          <cell r="C59">
            <v>6</v>
          </cell>
          <cell r="D59">
            <v>0</v>
          </cell>
          <cell r="E59">
            <v>3</v>
          </cell>
          <cell r="F59">
            <v>9</v>
          </cell>
        </row>
        <row r="59">
          <cell r="J59">
            <v>0</v>
          </cell>
          <cell r="K59">
            <v>0</v>
          </cell>
          <cell r="L59">
            <v>0</v>
          </cell>
        </row>
        <row r="59">
          <cell r="N59">
            <v>0</v>
          </cell>
          <cell r="O59">
            <v>0</v>
          </cell>
          <cell r="P59">
            <v>0</v>
          </cell>
        </row>
        <row r="60">
          <cell r="B60" t="str">
            <v>市交投集团</v>
          </cell>
          <cell r="C60">
            <v>0</v>
          </cell>
          <cell r="D60">
            <v>0</v>
          </cell>
          <cell r="E60">
            <v>2</v>
          </cell>
          <cell r="F60">
            <v>2</v>
          </cell>
        </row>
        <row r="60">
          <cell r="J60">
            <v>0</v>
          </cell>
          <cell r="K60">
            <v>0</v>
          </cell>
          <cell r="L60">
            <v>0</v>
          </cell>
        </row>
        <row r="60">
          <cell r="N60">
            <v>0</v>
          </cell>
          <cell r="O60">
            <v>0</v>
          </cell>
          <cell r="P60">
            <v>0</v>
          </cell>
        </row>
        <row r="61">
          <cell r="B61" t="str">
            <v>湛江新奥燃气有限公司</v>
          </cell>
          <cell r="C61">
            <v>0</v>
          </cell>
          <cell r="D61">
            <v>0</v>
          </cell>
          <cell r="E61">
            <v>2</v>
          </cell>
          <cell r="F61">
            <v>2</v>
          </cell>
        </row>
        <row r="61">
          <cell r="J61">
            <v>0</v>
          </cell>
          <cell r="K61">
            <v>0</v>
          </cell>
          <cell r="L61">
            <v>0</v>
          </cell>
        </row>
        <row r="61">
          <cell r="N61">
            <v>0</v>
          </cell>
          <cell r="O61">
            <v>0</v>
          </cell>
          <cell r="P61">
            <v>0</v>
          </cell>
        </row>
        <row r="62">
          <cell r="B62" t="str">
            <v>市粮食和物资储备局</v>
          </cell>
          <cell r="C62">
            <v>0</v>
          </cell>
          <cell r="D62">
            <v>0</v>
          </cell>
          <cell r="E62">
            <v>1</v>
          </cell>
          <cell r="F62">
            <v>1</v>
          </cell>
        </row>
        <row r="62">
          <cell r="J62">
            <v>0</v>
          </cell>
          <cell r="K62">
            <v>0</v>
          </cell>
          <cell r="L62">
            <v>0</v>
          </cell>
        </row>
        <row r="62">
          <cell r="N62">
            <v>0</v>
          </cell>
          <cell r="O62">
            <v>0</v>
          </cell>
          <cell r="P62">
            <v>0</v>
          </cell>
        </row>
        <row r="63">
          <cell r="B63" t="str">
            <v>市公共资源交易中心</v>
          </cell>
          <cell r="C63">
            <v>0</v>
          </cell>
          <cell r="D63">
            <v>0</v>
          </cell>
          <cell r="E63">
            <v>1</v>
          </cell>
          <cell r="F63">
            <v>1</v>
          </cell>
        </row>
        <row r="63">
          <cell r="J63">
            <v>0</v>
          </cell>
          <cell r="K63">
            <v>0</v>
          </cell>
          <cell r="L63">
            <v>0</v>
          </cell>
        </row>
        <row r="63">
          <cell r="N63">
            <v>0</v>
          </cell>
          <cell r="O63">
            <v>0</v>
          </cell>
          <cell r="P6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6"/>
  <sheetViews>
    <sheetView tabSelected="1" workbookViewId="0">
      <selection activeCell="Z10" sqref="Z10"/>
    </sheetView>
  </sheetViews>
  <sheetFormatPr defaultColWidth="9" defaultRowHeight="14.25"/>
  <cols>
    <col min="1" max="1" width="2.875" style="4" customWidth="1"/>
    <col min="2" max="2" width="18.125" style="1" customWidth="1"/>
    <col min="3" max="3" width="5.625" customWidth="1"/>
    <col min="4" max="4" width="4.625" customWidth="1"/>
    <col min="5" max="5" width="5.625" customWidth="1"/>
    <col min="6" max="6" width="4.625" customWidth="1"/>
    <col min="7" max="7" width="6.625" style="5" customWidth="1"/>
    <col min="8" max="8" width="4.625" customWidth="1"/>
    <col min="9" max="9" width="5.625" customWidth="1"/>
    <col min="10" max="10" width="7.625" style="6" customWidth="1"/>
    <col min="11" max="11" width="4.625" customWidth="1"/>
    <col min="12" max="12" width="5.625" customWidth="1"/>
    <col min="13" max="14" width="5.125" customWidth="1"/>
    <col min="15" max="15" width="6.625" style="6" customWidth="1"/>
    <col min="16" max="16" width="4.625" customWidth="1"/>
    <col min="17" max="17" width="6.625" style="99" customWidth="1"/>
    <col min="18" max="18" width="6.625" style="8" customWidth="1"/>
    <col min="19" max="19" width="4.625" style="100" customWidth="1"/>
    <col min="20" max="20" width="5.5" style="8" customWidth="1"/>
    <col min="21" max="21" width="4.625" style="10" customWidth="1"/>
    <col min="22" max="22" width="6.625" customWidth="1"/>
    <col min="23" max="23" width="3.625" customWidth="1"/>
  </cols>
  <sheetData>
    <row r="1" spans="1:2">
      <c r="A1" s="11" t="s">
        <v>0</v>
      </c>
      <c r="B1" s="12"/>
    </row>
    <row r="2" ht="20.1" customHeight="1" spans="1:23">
      <c r="A2" s="101" t="s">
        <v>1</v>
      </c>
      <c r="B2" s="102"/>
      <c r="C2" s="103"/>
      <c r="D2" s="103"/>
      <c r="E2" s="103"/>
      <c r="F2" s="103"/>
      <c r="G2" s="104"/>
      <c r="H2" s="103"/>
      <c r="I2" s="103"/>
      <c r="J2" s="133"/>
      <c r="K2" s="103"/>
      <c r="L2" s="103"/>
      <c r="M2" s="103"/>
      <c r="N2" s="103"/>
      <c r="O2" s="133"/>
      <c r="P2" s="103"/>
      <c r="Q2" s="148"/>
      <c r="R2" s="149"/>
      <c r="S2" s="150"/>
      <c r="T2" s="149"/>
      <c r="U2" s="151"/>
      <c r="V2" s="107"/>
      <c r="W2" s="103"/>
    </row>
    <row r="3" ht="14" customHeight="1" spans="1:23">
      <c r="A3" s="105"/>
      <c r="B3" s="106"/>
      <c r="C3" s="107"/>
      <c r="D3" s="107"/>
      <c r="E3" s="105"/>
      <c r="F3" s="105"/>
      <c r="G3" s="108"/>
      <c r="H3" s="105"/>
      <c r="I3" s="105"/>
      <c r="J3" s="134"/>
      <c r="K3" s="105"/>
      <c r="L3" s="105"/>
      <c r="M3" s="105"/>
      <c r="N3" s="105"/>
      <c r="O3" s="134"/>
      <c r="P3" s="105"/>
      <c r="Q3" s="152"/>
      <c r="R3" s="153"/>
      <c r="S3" s="154"/>
      <c r="T3" s="153"/>
      <c r="U3" s="155"/>
      <c r="V3" s="105"/>
      <c r="W3" s="105"/>
    </row>
    <row r="4" ht="20.1" customHeight="1" spans="1:23">
      <c r="A4" s="109" t="s">
        <v>2</v>
      </c>
      <c r="B4" s="110" t="s">
        <v>3</v>
      </c>
      <c r="C4" s="111" t="s">
        <v>4</v>
      </c>
      <c r="D4" s="112"/>
      <c r="E4" s="113" t="s">
        <v>5</v>
      </c>
      <c r="F4" s="114"/>
      <c r="G4" s="115"/>
      <c r="H4" s="116"/>
      <c r="I4" s="135" t="s">
        <v>6</v>
      </c>
      <c r="J4" s="136"/>
      <c r="K4" s="135"/>
      <c r="L4" s="135" t="s">
        <v>7</v>
      </c>
      <c r="M4" s="135"/>
      <c r="N4" s="135"/>
      <c r="O4" s="135"/>
      <c r="P4" s="120"/>
      <c r="Q4" s="156" t="s">
        <v>8</v>
      </c>
      <c r="R4" s="156"/>
      <c r="S4" s="156"/>
      <c r="T4" s="156" t="s">
        <v>9</v>
      </c>
      <c r="U4" s="157"/>
      <c r="V4" s="73" t="s">
        <v>10</v>
      </c>
      <c r="W4" s="158" t="s">
        <v>11</v>
      </c>
    </row>
    <row r="5" ht="12" customHeight="1" spans="1:23">
      <c r="A5" s="109"/>
      <c r="B5" s="117"/>
      <c r="C5" s="118"/>
      <c r="D5" s="119"/>
      <c r="E5" s="120"/>
      <c r="F5" s="121"/>
      <c r="G5" s="122"/>
      <c r="H5" s="123"/>
      <c r="I5" s="20"/>
      <c r="J5" s="50"/>
      <c r="K5" s="20"/>
      <c r="L5" s="20"/>
      <c r="M5" s="137"/>
      <c r="N5" s="137"/>
      <c r="O5" s="20"/>
      <c r="P5" s="138"/>
      <c r="Q5" s="159"/>
      <c r="R5" s="159"/>
      <c r="S5" s="159"/>
      <c r="T5" s="160"/>
      <c r="U5" s="161"/>
      <c r="V5" s="162"/>
      <c r="W5" s="26"/>
    </row>
    <row r="6" ht="26.1" customHeight="1" spans="1:23">
      <c r="A6" s="109"/>
      <c r="B6" s="124"/>
      <c r="C6" s="26" t="s">
        <v>12</v>
      </c>
      <c r="D6" s="26" t="s">
        <v>13</v>
      </c>
      <c r="E6" s="26" t="s">
        <v>14</v>
      </c>
      <c r="F6" s="26" t="s">
        <v>15</v>
      </c>
      <c r="G6" s="27" t="s">
        <v>16</v>
      </c>
      <c r="H6" s="26" t="s">
        <v>13</v>
      </c>
      <c r="I6" s="26" t="s">
        <v>17</v>
      </c>
      <c r="J6" s="52" t="s">
        <v>18</v>
      </c>
      <c r="K6" s="26" t="s">
        <v>13</v>
      </c>
      <c r="L6" s="25" t="s">
        <v>19</v>
      </c>
      <c r="M6" s="139" t="s">
        <v>20</v>
      </c>
      <c r="N6" s="140" t="s">
        <v>21</v>
      </c>
      <c r="O6" s="24" t="s">
        <v>22</v>
      </c>
      <c r="P6" s="25" t="s">
        <v>13</v>
      </c>
      <c r="Q6" s="163" t="s">
        <v>23</v>
      </c>
      <c r="R6" s="71" t="s">
        <v>24</v>
      </c>
      <c r="S6" s="71" t="s">
        <v>25</v>
      </c>
      <c r="T6" s="164" t="s">
        <v>26</v>
      </c>
      <c r="U6" s="165" t="s">
        <v>27</v>
      </c>
      <c r="V6" s="162"/>
      <c r="W6" s="26"/>
    </row>
    <row r="7" ht="26.1" customHeight="1" spans="1:23">
      <c r="A7" s="109"/>
      <c r="B7" s="124"/>
      <c r="C7" s="26"/>
      <c r="D7" s="26"/>
      <c r="E7" s="26"/>
      <c r="F7" s="26"/>
      <c r="G7" s="27"/>
      <c r="H7" s="26"/>
      <c r="I7" s="26"/>
      <c r="J7" s="52"/>
      <c r="K7" s="26"/>
      <c r="L7" s="25"/>
      <c r="M7" s="139"/>
      <c r="N7" s="141"/>
      <c r="O7" s="24"/>
      <c r="P7" s="25"/>
      <c r="Q7" s="163"/>
      <c r="R7" s="71"/>
      <c r="S7" s="71"/>
      <c r="T7" s="164"/>
      <c r="U7" s="165"/>
      <c r="V7" s="162"/>
      <c r="W7" s="26"/>
    </row>
    <row r="8" ht="26.1" customHeight="1" spans="1:23">
      <c r="A8" s="109"/>
      <c r="B8" s="124"/>
      <c r="C8" s="26"/>
      <c r="D8" s="26"/>
      <c r="E8" s="26"/>
      <c r="F8" s="26"/>
      <c r="G8" s="27"/>
      <c r="H8" s="26"/>
      <c r="I8" s="26"/>
      <c r="J8" s="52"/>
      <c r="K8" s="26"/>
      <c r="L8" s="25"/>
      <c r="M8" s="139"/>
      <c r="N8" s="142"/>
      <c r="O8" s="24"/>
      <c r="P8" s="25"/>
      <c r="Q8" s="163"/>
      <c r="R8" s="71"/>
      <c r="S8" s="71"/>
      <c r="T8" s="164"/>
      <c r="U8" s="165"/>
      <c r="V8" s="162"/>
      <c r="W8" s="26"/>
    </row>
    <row r="9" ht="20" customHeight="1" spans="1:23">
      <c r="A9" s="125">
        <v>1</v>
      </c>
      <c r="B9" s="38" t="s">
        <v>28</v>
      </c>
      <c r="C9" s="62">
        <f>VLOOKUP(B:B,'[1]县（市、区） (2)'!$B$3:$F$13,5,FALSE)</f>
        <v>3655</v>
      </c>
      <c r="D9" s="62">
        <v>10</v>
      </c>
      <c r="E9" s="36">
        <f t="shared" ref="E9:E19" si="0">C9-F9</f>
        <v>3655</v>
      </c>
      <c r="F9" s="36">
        <v>0</v>
      </c>
      <c r="G9" s="35">
        <v>1</v>
      </c>
      <c r="H9" s="36">
        <v>30</v>
      </c>
      <c r="I9" s="36">
        <f t="shared" ref="I9:I20" si="1">E9</f>
        <v>3655</v>
      </c>
      <c r="J9" s="61">
        <f t="shared" ref="J9:J20" si="2">I9/C9</f>
        <v>1</v>
      </c>
      <c r="K9" s="62">
        <v>30</v>
      </c>
      <c r="L9" s="36">
        <f t="shared" ref="L9:L19" si="3">I9-M9-N9</f>
        <v>3557</v>
      </c>
      <c r="M9" s="32">
        <f>VLOOKUP(B:B,'[1]县（市、区） (2)'!$B$3:$L$13,11,FALSE)</f>
        <v>2</v>
      </c>
      <c r="N9" s="32">
        <f>VLOOKUP(B:B,'[1]县（市、区） (2)'!$B$3:$P$13,15,FALSE)</f>
        <v>96</v>
      </c>
      <c r="O9" s="63">
        <f t="shared" ref="O9:O20" si="4">L9/(I9-N9)</f>
        <v>0.999438044394493</v>
      </c>
      <c r="P9" s="143">
        <v>30</v>
      </c>
      <c r="Q9" s="166">
        <f t="shared" ref="Q9:Q18" si="5">(C9-338)/338*5</f>
        <v>49.0680473372781</v>
      </c>
      <c r="R9" s="90">
        <f t="shared" ref="R9:R19" si="6">L9*0.01</f>
        <v>35.57</v>
      </c>
      <c r="S9" s="53">
        <v>5</v>
      </c>
      <c r="T9" s="167">
        <f t="shared" ref="T9:T19" si="7">M9*0.2</f>
        <v>0.4</v>
      </c>
      <c r="U9" s="168">
        <v>0</v>
      </c>
      <c r="V9" s="169">
        <f t="shared" ref="V9:V19" si="8">D9+H9+K9+P9+Q9+R9+S9-T9-U9</f>
        <v>189.238047337278</v>
      </c>
      <c r="W9" s="78">
        <v>1</v>
      </c>
    </row>
    <row r="10" ht="20" customHeight="1" spans="1:23">
      <c r="A10" s="125">
        <v>2</v>
      </c>
      <c r="B10" s="29" t="s">
        <v>29</v>
      </c>
      <c r="C10" s="62">
        <f>VLOOKUP(B:B,'[1]县（市、区） (2)'!$B$3:$F$13,5,FALSE)</f>
        <v>2072</v>
      </c>
      <c r="D10" s="62">
        <v>10</v>
      </c>
      <c r="E10" s="36">
        <f t="shared" si="0"/>
        <v>2072</v>
      </c>
      <c r="F10" s="36">
        <v>0</v>
      </c>
      <c r="G10" s="35">
        <v>1</v>
      </c>
      <c r="H10" s="36">
        <v>30</v>
      </c>
      <c r="I10" s="36">
        <f t="shared" si="1"/>
        <v>2072</v>
      </c>
      <c r="J10" s="61">
        <f t="shared" si="2"/>
        <v>1</v>
      </c>
      <c r="K10" s="62">
        <v>30</v>
      </c>
      <c r="L10" s="36">
        <f t="shared" si="3"/>
        <v>2029</v>
      </c>
      <c r="M10" s="32">
        <f>VLOOKUP(B:B,'[1]县（市、区） (2)'!$B$3:$L$13,11,FALSE)</f>
        <v>1</v>
      </c>
      <c r="N10" s="32">
        <f>VLOOKUP(B:B,'[1]县（市、区） (2)'!$B$3:$P$13,15,FALSE)</f>
        <v>42</v>
      </c>
      <c r="O10" s="63">
        <f t="shared" si="4"/>
        <v>0.999507389162562</v>
      </c>
      <c r="P10" s="143">
        <v>30</v>
      </c>
      <c r="Q10" s="166">
        <f t="shared" si="5"/>
        <v>25.6508875739645</v>
      </c>
      <c r="R10" s="90">
        <f t="shared" si="6"/>
        <v>20.29</v>
      </c>
      <c r="S10" s="53">
        <v>7</v>
      </c>
      <c r="T10" s="167">
        <f t="shared" si="7"/>
        <v>0.2</v>
      </c>
      <c r="U10" s="168">
        <v>0</v>
      </c>
      <c r="V10" s="169">
        <f t="shared" si="8"/>
        <v>152.740887573964</v>
      </c>
      <c r="W10" s="78">
        <v>2</v>
      </c>
    </row>
    <row r="11" ht="20" customHeight="1" spans="1:23">
      <c r="A11" s="125">
        <v>3</v>
      </c>
      <c r="B11" s="38" t="s">
        <v>30</v>
      </c>
      <c r="C11" s="62">
        <f>VLOOKUP(B:B,'[1]县（市、区） (2)'!$B$3:$F$13,5,FALSE)</f>
        <v>2171</v>
      </c>
      <c r="D11" s="62">
        <v>10</v>
      </c>
      <c r="E11" s="36">
        <f t="shared" si="0"/>
        <v>2171</v>
      </c>
      <c r="F11" s="36">
        <v>0</v>
      </c>
      <c r="G11" s="35">
        <v>1</v>
      </c>
      <c r="H11" s="36">
        <v>30</v>
      </c>
      <c r="I11" s="36">
        <f t="shared" si="1"/>
        <v>2171</v>
      </c>
      <c r="J11" s="61">
        <f t="shared" si="2"/>
        <v>1</v>
      </c>
      <c r="K11" s="62">
        <v>30</v>
      </c>
      <c r="L11" s="36">
        <f t="shared" si="3"/>
        <v>2107</v>
      </c>
      <c r="M11" s="32">
        <f>VLOOKUP(B:B,'[1]县（市、区） (2)'!$B$3:$L$13,11,FALSE)</f>
        <v>6</v>
      </c>
      <c r="N11" s="32">
        <f>VLOOKUP(B:B,'[1]县（市、区） (2)'!$B$3:$P$13,15,FALSE)</f>
        <v>58</v>
      </c>
      <c r="O11" s="63">
        <f t="shared" si="4"/>
        <v>0.997160435399905</v>
      </c>
      <c r="P11" s="144">
        <v>30</v>
      </c>
      <c r="Q11" s="166">
        <f t="shared" si="5"/>
        <v>27.1153846153846</v>
      </c>
      <c r="R11" s="90">
        <f t="shared" si="6"/>
        <v>21.07</v>
      </c>
      <c r="S11" s="53">
        <v>3</v>
      </c>
      <c r="T11" s="167">
        <f t="shared" si="7"/>
        <v>1.2</v>
      </c>
      <c r="U11" s="168">
        <v>0</v>
      </c>
      <c r="V11" s="169">
        <f t="shared" si="8"/>
        <v>149.985384615385</v>
      </c>
      <c r="W11" s="78">
        <v>3</v>
      </c>
    </row>
    <row r="12" ht="20" customHeight="1" spans="1:23">
      <c r="A12" s="125">
        <v>4</v>
      </c>
      <c r="B12" s="29" t="s">
        <v>31</v>
      </c>
      <c r="C12" s="62">
        <f>VLOOKUP(B:B,'[1]县（市、区） (2)'!$B$3:$F$13,5,FALSE)</f>
        <v>2185</v>
      </c>
      <c r="D12" s="62">
        <v>10</v>
      </c>
      <c r="E12" s="36">
        <f t="shared" si="0"/>
        <v>2185</v>
      </c>
      <c r="F12" s="36">
        <v>0</v>
      </c>
      <c r="G12" s="35">
        <v>1</v>
      </c>
      <c r="H12" s="36">
        <v>30</v>
      </c>
      <c r="I12" s="36">
        <f t="shared" si="1"/>
        <v>2185</v>
      </c>
      <c r="J12" s="61">
        <f t="shared" si="2"/>
        <v>1</v>
      </c>
      <c r="K12" s="62">
        <v>30</v>
      </c>
      <c r="L12" s="36">
        <f t="shared" si="3"/>
        <v>2105</v>
      </c>
      <c r="M12" s="32">
        <f>VLOOKUP(B:B,'[1]县（市、区） (2)'!$B$3:$L$13,11,FALSE)</f>
        <v>4</v>
      </c>
      <c r="N12" s="32">
        <f>VLOOKUP(B:B,'[1]县（市、区） (2)'!$B$3:$P$13,15,FALSE)</f>
        <v>76</v>
      </c>
      <c r="O12" s="63">
        <f t="shared" si="4"/>
        <v>0.998103366524419</v>
      </c>
      <c r="P12" s="143">
        <v>30</v>
      </c>
      <c r="Q12" s="166">
        <f t="shared" si="5"/>
        <v>27.3224852071006</v>
      </c>
      <c r="R12" s="90">
        <f t="shared" si="6"/>
        <v>21.05</v>
      </c>
      <c r="S12" s="53">
        <v>5</v>
      </c>
      <c r="T12" s="167">
        <f t="shared" si="7"/>
        <v>0.8</v>
      </c>
      <c r="U12" s="168">
        <v>7</v>
      </c>
      <c r="V12" s="169">
        <f t="shared" si="8"/>
        <v>145.572485207101</v>
      </c>
      <c r="W12" s="78">
        <v>4</v>
      </c>
    </row>
    <row r="13" ht="20" customHeight="1" spans="1:23">
      <c r="A13" s="125">
        <v>5</v>
      </c>
      <c r="B13" s="38" t="s">
        <v>32</v>
      </c>
      <c r="C13" s="62">
        <f>VLOOKUP(B:B,'[1]县（市、区） (2)'!$B$3:$F$13,5,FALSE)</f>
        <v>1663</v>
      </c>
      <c r="D13" s="62">
        <v>10</v>
      </c>
      <c r="E13" s="36">
        <f t="shared" si="0"/>
        <v>1663</v>
      </c>
      <c r="F13" s="36">
        <v>0</v>
      </c>
      <c r="G13" s="35">
        <v>1</v>
      </c>
      <c r="H13" s="36">
        <v>30</v>
      </c>
      <c r="I13" s="36">
        <f t="shared" si="1"/>
        <v>1663</v>
      </c>
      <c r="J13" s="61">
        <f t="shared" si="2"/>
        <v>1</v>
      </c>
      <c r="K13" s="62">
        <v>30</v>
      </c>
      <c r="L13" s="36">
        <f t="shared" si="3"/>
        <v>1615</v>
      </c>
      <c r="M13" s="32">
        <f>VLOOKUP(B:B,'[1]县（市、区） (2)'!$B$3:$L$13,11,FALSE)</f>
        <v>3</v>
      </c>
      <c r="N13" s="32">
        <f>VLOOKUP(B:B,'[1]县（市、区） (2)'!$B$3:$P$13,15,FALSE)</f>
        <v>45</v>
      </c>
      <c r="O13" s="63">
        <f t="shared" si="4"/>
        <v>0.998145859085291</v>
      </c>
      <c r="P13" s="143">
        <v>30</v>
      </c>
      <c r="Q13" s="166">
        <f t="shared" si="5"/>
        <v>19.6005917159763</v>
      </c>
      <c r="R13" s="90">
        <f t="shared" si="6"/>
        <v>16.15</v>
      </c>
      <c r="S13" s="53">
        <v>5</v>
      </c>
      <c r="T13" s="167">
        <f t="shared" si="7"/>
        <v>0.6</v>
      </c>
      <c r="U13" s="168">
        <v>0</v>
      </c>
      <c r="V13" s="169">
        <f t="shared" si="8"/>
        <v>140.150591715976</v>
      </c>
      <c r="W13" s="78">
        <v>5</v>
      </c>
    </row>
    <row r="14" ht="20" customHeight="1" spans="1:23">
      <c r="A14" s="125">
        <v>6</v>
      </c>
      <c r="B14" s="38" t="s">
        <v>33</v>
      </c>
      <c r="C14" s="62">
        <f>VLOOKUP(B:B,'[1]县（市、区） (2)'!$B$3:$F$13,5,FALSE)</f>
        <v>1705</v>
      </c>
      <c r="D14" s="62">
        <v>10</v>
      </c>
      <c r="E14" s="36">
        <f t="shared" si="0"/>
        <v>1705</v>
      </c>
      <c r="F14" s="36">
        <v>0</v>
      </c>
      <c r="G14" s="35">
        <v>1</v>
      </c>
      <c r="H14" s="36">
        <v>30</v>
      </c>
      <c r="I14" s="36">
        <f t="shared" si="1"/>
        <v>1705</v>
      </c>
      <c r="J14" s="61">
        <f t="shared" si="2"/>
        <v>1</v>
      </c>
      <c r="K14" s="62">
        <v>30</v>
      </c>
      <c r="L14" s="36">
        <f t="shared" si="3"/>
        <v>1662</v>
      </c>
      <c r="M14" s="32">
        <f>VLOOKUP(B:B,'[1]县（市、区） (2)'!$B$3:$L$13,11,FALSE)</f>
        <v>3</v>
      </c>
      <c r="N14" s="32">
        <f>VLOOKUP(B:B,'[1]县（市、区） (2)'!$B$3:$P$13,15,FALSE)</f>
        <v>40</v>
      </c>
      <c r="O14" s="63">
        <f t="shared" si="4"/>
        <v>0.998198198198198</v>
      </c>
      <c r="P14" s="143">
        <v>30</v>
      </c>
      <c r="Q14" s="166">
        <f t="shared" si="5"/>
        <v>20.2218934911243</v>
      </c>
      <c r="R14" s="90">
        <f t="shared" si="6"/>
        <v>16.62</v>
      </c>
      <c r="S14" s="53">
        <v>3</v>
      </c>
      <c r="T14" s="167">
        <f t="shared" si="7"/>
        <v>0.6</v>
      </c>
      <c r="U14" s="168">
        <v>0</v>
      </c>
      <c r="V14" s="169">
        <f t="shared" si="8"/>
        <v>139.241893491124</v>
      </c>
      <c r="W14" s="78">
        <v>6</v>
      </c>
    </row>
    <row r="15" ht="20" customHeight="1" spans="1:23">
      <c r="A15" s="125">
        <v>7</v>
      </c>
      <c r="B15" s="29" t="s">
        <v>34</v>
      </c>
      <c r="C15" s="62">
        <f>VLOOKUP(B:B,'[1]县（市、区） (2)'!$B$3:$F$13,5,FALSE)</f>
        <v>2493</v>
      </c>
      <c r="D15" s="62">
        <v>10</v>
      </c>
      <c r="E15" s="36">
        <f t="shared" si="0"/>
        <v>2493</v>
      </c>
      <c r="F15" s="36">
        <v>0</v>
      </c>
      <c r="G15" s="35">
        <v>1</v>
      </c>
      <c r="H15" s="36">
        <v>30</v>
      </c>
      <c r="I15" s="36">
        <f t="shared" si="1"/>
        <v>2493</v>
      </c>
      <c r="J15" s="61">
        <f t="shared" si="2"/>
        <v>1</v>
      </c>
      <c r="K15" s="62">
        <v>30</v>
      </c>
      <c r="L15" s="36">
        <f t="shared" si="3"/>
        <v>2441</v>
      </c>
      <c r="M15" s="32">
        <f>VLOOKUP(B:B,'[1]县（市、区） (2)'!$B$3:$L$13,11,FALSE)</f>
        <v>4</v>
      </c>
      <c r="N15" s="32">
        <f>VLOOKUP(B:B,'[1]县（市、区） (2)'!$B$3:$P$13,15,FALSE)</f>
        <v>48</v>
      </c>
      <c r="O15" s="63">
        <f t="shared" si="4"/>
        <v>0.998364008179959</v>
      </c>
      <c r="P15" s="144">
        <v>30</v>
      </c>
      <c r="Q15" s="166">
        <f t="shared" si="5"/>
        <v>31.8786982248521</v>
      </c>
      <c r="R15" s="90">
        <f t="shared" si="6"/>
        <v>24.41</v>
      </c>
      <c r="S15" s="53">
        <v>4</v>
      </c>
      <c r="T15" s="167">
        <f t="shared" si="7"/>
        <v>0.8</v>
      </c>
      <c r="U15" s="168">
        <v>32</v>
      </c>
      <c r="V15" s="169">
        <f t="shared" si="8"/>
        <v>127.488698224852</v>
      </c>
      <c r="W15" s="78">
        <v>7</v>
      </c>
    </row>
    <row r="16" ht="20" customHeight="1" spans="1:23">
      <c r="A16" s="125">
        <v>8</v>
      </c>
      <c r="B16" s="38" t="s">
        <v>35</v>
      </c>
      <c r="C16" s="62">
        <f>VLOOKUP(B:B,'[1]县（市、区） (2)'!$B$3:$F$13,5,FALSE)</f>
        <v>1171</v>
      </c>
      <c r="D16" s="62">
        <v>7</v>
      </c>
      <c r="E16" s="36">
        <f t="shared" si="0"/>
        <v>1171</v>
      </c>
      <c r="F16" s="36">
        <v>0</v>
      </c>
      <c r="G16" s="35">
        <v>1</v>
      </c>
      <c r="H16" s="36">
        <v>30</v>
      </c>
      <c r="I16" s="36">
        <f t="shared" si="1"/>
        <v>1171</v>
      </c>
      <c r="J16" s="61">
        <f t="shared" si="2"/>
        <v>1</v>
      </c>
      <c r="K16" s="62">
        <v>30</v>
      </c>
      <c r="L16" s="36">
        <f t="shared" si="3"/>
        <v>1140</v>
      </c>
      <c r="M16" s="32">
        <f>VLOOKUP(B:B,'[1]县（市、区） (2)'!$B$3:$L$13,11,FALSE)</f>
        <v>3</v>
      </c>
      <c r="N16" s="32">
        <f>VLOOKUP(B:B,'[1]县（市、区） (2)'!$B$3:$P$13,15,FALSE)</f>
        <v>28</v>
      </c>
      <c r="O16" s="63">
        <f t="shared" si="4"/>
        <v>0.99737532808399</v>
      </c>
      <c r="P16" s="143">
        <v>30</v>
      </c>
      <c r="Q16" s="166">
        <f t="shared" si="5"/>
        <v>12.3224852071006</v>
      </c>
      <c r="R16" s="90">
        <f t="shared" si="6"/>
        <v>11.4</v>
      </c>
      <c r="S16" s="53">
        <v>2</v>
      </c>
      <c r="T16" s="167">
        <f t="shared" si="7"/>
        <v>0.6</v>
      </c>
      <c r="U16" s="168">
        <v>2</v>
      </c>
      <c r="V16" s="169">
        <f t="shared" si="8"/>
        <v>120.122485207101</v>
      </c>
      <c r="W16" s="78">
        <v>8</v>
      </c>
    </row>
    <row r="17" ht="20" customHeight="1" spans="1:23">
      <c r="A17" s="125">
        <v>9</v>
      </c>
      <c r="B17" s="38" t="s">
        <v>36</v>
      </c>
      <c r="C17" s="62">
        <f>VLOOKUP(B:B,'[1]县（市、区） (2)'!$B$3:$F$13,5,FALSE)</f>
        <v>854</v>
      </c>
      <c r="D17" s="62">
        <v>5</v>
      </c>
      <c r="E17" s="36">
        <f t="shared" si="0"/>
        <v>854</v>
      </c>
      <c r="F17" s="36">
        <v>0</v>
      </c>
      <c r="G17" s="35">
        <v>1</v>
      </c>
      <c r="H17" s="36">
        <v>30</v>
      </c>
      <c r="I17" s="36">
        <f t="shared" si="1"/>
        <v>854</v>
      </c>
      <c r="J17" s="61">
        <f t="shared" si="2"/>
        <v>1</v>
      </c>
      <c r="K17" s="62">
        <v>30</v>
      </c>
      <c r="L17" s="36">
        <f t="shared" si="3"/>
        <v>842</v>
      </c>
      <c r="M17" s="32">
        <f>VLOOKUP(B:B,'[1]县（市、区） (2)'!$B$3:$L$13,11,FALSE)</f>
        <v>0</v>
      </c>
      <c r="N17" s="32">
        <f>VLOOKUP(B:B,'[1]县（市、区） (2)'!$B$3:$P$13,15,FALSE)</f>
        <v>12</v>
      </c>
      <c r="O17" s="63">
        <f t="shared" si="4"/>
        <v>1</v>
      </c>
      <c r="P17" s="143">
        <v>30</v>
      </c>
      <c r="Q17" s="166">
        <f t="shared" si="5"/>
        <v>7.63313609467456</v>
      </c>
      <c r="R17" s="90">
        <f t="shared" si="6"/>
        <v>8.42</v>
      </c>
      <c r="S17" s="53">
        <v>1</v>
      </c>
      <c r="T17" s="167">
        <f t="shared" si="7"/>
        <v>0</v>
      </c>
      <c r="U17" s="168">
        <v>0</v>
      </c>
      <c r="V17" s="169">
        <f t="shared" si="8"/>
        <v>112.053136094675</v>
      </c>
      <c r="W17" s="78">
        <v>9</v>
      </c>
    </row>
    <row r="18" ht="20" customHeight="1" spans="1:23">
      <c r="A18" s="125">
        <v>10</v>
      </c>
      <c r="B18" s="38" t="s">
        <v>37</v>
      </c>
      <c r="C18" s="62">
        <f>VLOOKUP(B:B,'[1]县（市、区） (2)'!$B$3:$F$13,5,FALSE)</f>
        <v>947</v>
      </c>
      <c r="D18" s="62">
        <v>5.5</v>
      </c>
      <c r="E18" s="36">
        <f t="shared" si="0"/>
        <v>947</v>
      </c>
      <c r="F18" s="36">
        <v>0</v>
      </c>
      <c r="G18" s="35">
        <v>1</v>
      </c>
      <c r="H18" s="36">
        <v>30</v>
      </c>
      <c r="I18" s="36">
        <f t="shared" si="1"/>
        <v>947</v>
      </c>
      <c r="J18" s="61">
        <f t="shared" si="2"/>
        <v>1</v>
      </c>
      <c r="K18" s="62">
        <v>30</v>
      </c>
      <c r="L18" s="36">
        <f t="shared" si="3"/>
        <v>936</v>
      </c>
      <c r="M18" s="32">
        <f>VLOOKUP(B:B,'[1]县（市、区） (2)'!$B$3:$L$13,11,FALSE)</f>
        <v>0</v>
      </c>
      <c r="N18" s="32">
        <f>VLOOKUP(B:B,'[1]县（市、区） (2)'!$B$3:$P$13,15,FALSE)</f>
        <v>11</v>
      </c>
      <c r="O18" s="63">
        <f t="shared" si="4"/>
        <v>1</v>
      </c>
      <c r="P18" s="144">
        <v>30</v>
      </c>
      <c r="Q18" s="166">
        <f t="shared" si="5"/>
        <v>9.00887573964497</v>
      </c>
      <c r="R18" s="90">
        <f t="shared" si="6"/>
        <v>9.36</v>
      </c>
      <c r="S18" s="53">
        <v>1</v>
      </c>
      <c r="T18" s="167">
        <f t="shared" si="7"/>
        <v>0</v>
      </c>
      <c r="U18" s="168">
        <v>8</v>
      </c>
      <c r="V18" s="169">
        <f t="shared" si="8"/>
        <v>106.868875739645</v>
      </c>
      <c r="W18" s="78">
        <v>10</v>
      </c>
    </row>
    <row r="19" ht="34" customHeight="1" spans="1:23">
      <c r="A19" s="125">
        <v>11</v>
      </c>
      <c r="B19" s="43" t="s">
        <v>38</v>
      </c>
      <c r="C19" s="62">
        <f>VLOOKUP(B:B,'[1]县（市、区） (2)'!$B$3:$F$13,5,FALSE)</f>
        <v>29</v>
      </c>
      <c r="D19" s="62">
        <v>1</v>
      </c>
      <c r="E19" s="36">
        <f t="shared" si="0"/>
        <v>29</v>
      </c>
      <c r="F19" s="36">
        <v>0</v>
      </c>
      <c r="G19" s="35">
        <v>1</v>
      </c>
      <c r="H19" s="126">
        <v>30</v>
      </c>
      <c r="I19" s="36">
        <f t="shared" si="1"/>
        <v>29</v>
      </c>
      <c r="J19" s="61">
        <f t="shared" si="2"/>
        <v>1</v>
      </c>
      <c r="K19" s="62">
        <v>30</v>
      </c>
      <c r="L19" s="36">
        <f t="shared" si="3"/>
        <v>28</v>
      </c>
      <c r="M19" s="32">
        <f>VLOOKUP(B:B,'[1]县（市、区） (2)'!$B$3:$L$13,11,FALSE)</f>
        <v>0</v>
      </c>
      <c r="N19" s="32">
        <f>VLOOKUP(B:B,'[1]县（市、区） (2)'!$B$3:$P$13,15,FALSE)</f>
        <v>1</v>
      </c>
      <c r="O19" s="63">
        <f t="shared" si="4"/>
        <v>1</v>
      </c>
      <c r="P19" s="145">
        <v>30</v>
      </c>
      <c r="Q19" s="166">
        <v>0</v>
      </c>
      <c r="R19" s="90">
        <f t="shared" si="6"/>
        <v>0.28</v>
      </c>
      <c r="S19" s="53">
        <v>0</v>
      </c>
      <c r="T19" s="167">
        <f t="shared" si="7"/>
        <v>0</v>
      </c>
      <c r="U19" s="168">
        <v>0</v>
      </c>
      <c r="V19" s="169">
        <f t="shared" si="8"/>
        <v>91.28</v>
      </c>
      <c r="W19" s="78"/>
    </row>
    <row r="20" ht="20" customHeight="1" spans="1:23">
      <c r="A20" s="79"/>
      <c r="B20" s="127" t="s">
        <v>39</v>
      </c>
      <c r="C20" s="79">
        <f>SUM(C9:C19)</f>
        <v>18945</v>
      </c>
      <c r="D20" s="79"/>
      <c r="E20" s="79">
        <f>SUM(E9:E19)</f>
        <v>18945</v>
      </c>
      <c r="F20" s="79">
        <f>SUM(F9:F19)</f>
        <v>0</v>
      </c>
      <c r="G20" s="35">
        <v>1</v>
      </c>
      <c r="H20" s="128"/>
      <c r="I20" s="36">
        <f t="shared" si="1"/>
        <v>18945</v>
      </c>
      <c r="J20" s="61">
        <f t="shared" si="2"/>
        <v>1</v>
      </c>
      <c r="K20" s="128"/>
      <c r="L20" s="36">
        <f>SUM(L9:L19)</f>
        <v>18462</v>
      </c>
      <c r="M20" s="36">
        <f>SUM(M9:M19)</f>
        <v>26</v>
      </c>
      <c r="N20" s="36">
        <f>SUM(N9:N19)</f>
        <v>457</v>
      </c>
      <c r="O20" s="63">
        <f t="shared" si="4"/>
        <v>0.998593682388576</v>
      </c>
      <c r="P20" s="128"/>
      <c r="Q20" s="166">
        <f>SUM(Q9:Q19)</f>
        <v>229.822485207101</v>
      </c>
      <c r="R20" s="166">
        <f>SUM(R9:R19)</f>
        <v>184.62</v>
      </c>
      <c r="S20" s="170">
        <f>SUM(S9:S19)</f>
        <v>36</v>
      </c>
      <c r="T20" s="166">
        <f>SUM(T9:T19)</f>
        <v>5.2</v>
      </c>
      <c r="U20" s="170">
        <f>SUM(U9:U19)</f>
        <v>49</v>
      </c>
      <c r="V20" s="90"/>
      <c r="W20" s="91"/>
    </row>
    <row r="21" ht="13" customHeight="1" spans="2:22">
      <c r="B21" s="129"/>
      <c r="C21" s="3"/>
      <c r="D21" s="3"/>
      <c r="E21" s="3"/>
      <c r="F21" s="3"/>
      <c r="G21" s="130"/>
      <c r="H21" s="3"/>
      <c r="I21" s="3"/>
      <c r="J21" s="146"/>
      <c r="K21" s="3"/>
      <c r="L21" s="3"/>
      <c r="M21" s="3"/>
      <c r="N21" s="3"/>
      <c r="O21" s="146"/>
      <c r="P21" s="3"/>
      <c r="Q21" s="171"/>
      <c r="R21" s="171"/>
      <c r="S21" s="172"/>
      <c r="T21" s="171"/>
      <c r="U21" s="7"/>
      <c r="V21" s="171"/>
    </row>
    <row r="22" ht="20.1" customHeight="1" spans="2:23">
      <c r="B22" s="131" t="s">
        <v>40</v>
      </c>
      <c r="C22" s="131"/>
      <c r="D22" s="131"/>
      <c r="E22" s="131"/>
      <c r="F22" s="131"/>
      <c r="G22" s="132"/>
      <c r="H22" s="131"/>
      <c r="I22" s="131"/>
      <c r="J22" s="147"/>
      <c r="K22" s="131"/>
      <c r="L22" s="131"/>
      <c r="M22" s="131"/>
      <c r="N22" s="131"/>
      <c r="O22" s="147"/>
      <c r="P22" s="131"/>
      <c r="Q22" s="173"/>
      <c r="R22" s="174"/>
      <c r="S22" s="174"/>
      <c r="T22" s="174"/>
      <c r="U22" s="175"/>
      <c r="V22" s="131"/>
      <c r="W22" s="176"/>
    </row>
    <row r="23" ht="20.1" customHeight="1" spans="2:23">
      <c r="B23" s="131"/>
      <c r="C23" s="131"/>
      <c r="D23" s="131"/>
      <c r="E23" s="131"/>
      <c r="F23" s="131"/>
      <c r="G23" s="132"/>
      <c r="H23" s="131"/>
      <c r="I23" s="131"/>
      <c r="J23" s="147"/>
      <c r="K23" s="131"/>
      <c r="L23" s="131"/>
      <c r="M23" s="131"/>
      <c r="N23" s="131"/>
      <c r="O23" s="147"/>
      <c r="P23" s="131"/>
      <c r="Q23" s="173"/>
      <c r="R23" s="174"/>
      <c r="S23" s="174"/>
      <c r="T23" s="174"/>
      <c r="U23" s="175"/>
      <c r="V23" s="131"/>
      <c r="W23" s="176"/>
    </row>
    <row r="24" ht="20.1" customHeight="1" spans="2:23">
      <c r="B24" s="131"/>
      <c r="C24" s="131"/>
      <c r="D24" s="131"/>
      <c r="E24" s="131"/>
      <c r="F24" s="131"/>
      <c r="G24" s="132"/>
      <c r="H24" s="131"/>
      <c r="I24" s="131"/>
      <c r="J24" s="147"/>
      <c r="K24" s="131"/>
      <c r="L24" s="131"/>
      <c r="M24" s="131"/>
      <c r="N24" s="131"/>
      <c r="O24" s="147"/>
      <c r="P24" s="131"/>
      <c r="Q24" s="173"/>
      <c r="R24" s="174"/>
      <c r="S24" s="174"/>
      <c r="T24" s="174"/>
      <c r="U24" s="175"/>
      <c r="V24" s="131"/>
      <c r="W24" s="176"/>
    </row>
    <row r="25" ht="20.1" hidden="1" customHeight="1" spans="2:23">
      <c r="B25" s="131"/>
      <c r="C25" s="131"/>
      <c r="D25" s="131"/>
      <c r="E25" s="131"/>
      <c r="F25" s="131"/>
      <c r="G25" s="132"/>
      <c r="H25" s="131"/>
      <c r="I25" s="131"/>
      <c r="J25" s="147"/>
      <c r="K25" s="131"/>
      <c r="L25" s="131"/>
      <c r="M25" s="131"/>
      <c r="N25" s="131"/>
      <c r="O25" s="147"/>
      <c r="P25" s="131"/>
      <c r="Q25" s="173"/>
      <c r="R25" s="174"/>
      <c r="S25" s="174"/>
      <c r="T25" s="174"/>
      <c r="U25" s="175"/>
      <c r="V25" s="131"/>
      <c r="W25" s="176"/>
    </row>
    <row r="26" spans="2:23">
      <c r="B26" s="131"/>
      <c r="C26" s="131"/>
      <c r="D26" s="131"/>
      <c r="E26" s="131"/>
      <c r="F26" s="131"/>
      <c r="G26" s="132"/>
      <c r="H26" s="131"/>
      <c r="I26" s="131"/>
      <c r="J26" s="147"/>
      <c r="K26" s="131"/>
      <c r="L26" s="131"/>
      <c r="M26" s="131"/>
      <c r="N26" s="131"/>
      <c r="O26" s="147"/>
      <c r="P26" s="131"/>
      <c r="Q26" s="173"/>
      <c r="R26" s="174"/>
      <c r="S26" s="174"/>
      <c r="T26" s="174"/>
      <c r="U26" s="175"/>
      <c r="V26" s="131"/>
      <c r="W26" s="176"/>
    </row>
  </sheetData>
  <sortState ref="A5:W18">
    <sortCondition ref="V5:V18" descending="1"/>
  </sortState>
  <mergeCells count="32">
    <mergeCell ref="A1:B1"/>
    <mergeCell ref="A4:A8"/>
    <mergeCell ref="B4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4:V8"/>
    <mergeCell ref="W4:W8"/>
    <mergeCell ref="A2:W3"/>
    <mergeCell ref="C4:D5"/>
    <mergeCell ref="E4:H5"/>
    <mergeCell ref="I4:K5"/>
    <mergeCell ref="L4:P5"/>
    <mergeCell ref="Q4:S5"/>
    <mergeCell ref="T4:U5"/>
    <mergeCell ref="B22:W26"/>
  </mergeCells>
  <pageMargins left="0" right="0" top="0.35" bottom="0.200694444444444" header="0.590277777777778" footer="0.239583333333333"/>
  <pageSetup paperSize="9" firstPageNumber="7" orientation="landscape" useFirstPageNumber="1" horizontalDpi="600" verticalDpi="300"/>
  <headerFooter alignWithMargins="0" scaleWithDoc="0">
    <oddFooter>&amp;C&amp;"宋体"&amp;12- 8 -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4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AA10" sqref="AA10"/>
    </sheetView>
  </sheetViews>
  <sheetFormatPr defaultColWidth="9" defaultRowHeight="14.25"/>
  <cols>
    <col min="1" max="1" width="2.875" style="4" customWidth="1"/>
    <col min="2" max="2" width="25.625" style="1" customWidth="1"/>
    <col min="3" max="3" width="5.125" customWidth="1"/>
    <col min="4" max="4" width="4.625" customWidth="1"/>
    <col min="5" max="5" width="4.75" customWidth="1"/>
    <col min="6" max="6" width="3.625" customWidth="1"/>
    <col min="7" max="7" width="5.625" style="5" customWidth="1"/>
    <col min="8" max="8" width="3.625" customWidth="1"/>
    <col min="9" max="9" width="5.125" customWidth="1"/>
    <col min="10" max="10" width="7.125" style="6" customWidth="1"/>
    <col min="11" max="11" width="3.625" customWidth="1"/>
    <col min="12" max="12" width="4.625" customWidth="1"/>
    <col min="13" max="14" width="4.625" style="7" customWidth="1"/>
    <col min="15" max="15" width="6.625" style="6" customWidth="1"/>
    <col min="16" max="16" width="3.625" customWidth="1"/>
    <col min="17" max="17" width="6.425" style="8" customWidth="1"/>
    <col min="18" max="18" width="5.425" style="3" customWidth="1"/>
    <col min="19" max="19" width="5.425" style="9" customWidth="1"/>
    <col min="20" max="20" width="5.425" style="8" customWidth="1"/>
    <col min="21" max="21" width="4.625" style="10" customWidth="1"/>
    <col min="22" max="22" width="6.625" customWidth="1"/>
    <col min="23" max="23" width="4.125" customWidth="1"/>
  </cols>
  <sheetData>
    <row r="1" spans="1:2">
      <c r="A1" s="11" t="s">
        <v>41</v>
      </c>
      <c r="B1" s="12"/>
    </row>
    <row r="2" ht="18" customHeight="1" spans="1:23">
      <c r="A2" s="13" t="s">
        <v>42</v>
      </c>
      <c r="B2" s="14"/>
      <c r="C2" s="15"/>
      <c r="D2" s="15"/>
      <c r="E2" s="15"/>
      <c r="F2" s="15"/>
      <c r="G2" s="16"/>
      <c r="H2" s="15"/>
      <c r="I2" s="15"/>
      <c r="J2" s="48"/>
      <c r="K2" s="15"/>
      <c r="L2" s="15"/>
      <c r="M2" s="49"/>
      <c r="N2" s="49"/>
      <c r="O2" s="48"/>
      <c r="P2" s="15"/>
      <c r="Q2" s="64"/>
      <c r="R2" s="15"/>
      <c r="S2" s="65"/>
      <c r="T2" s="64"/>
      <c r="U2" s="49"/>
      <c r="V2" s="15"/>
      <c r="W2" s="15"/>
    </row>
    <row r="3" ht="18" customHeight="1" spans="1:23">
      <c r="A3" s="15"/>
      <c r="B3" s="14"/>
      <c r="C3" s="15"/>
      <c r="D3" s="15"/>
      <c r="E3" s="15"/>
      <c r="F3" s="15"/>
      <c r="G3" s="16"/>
      <c r="H3" s="15"/>
      <c r="I3" s="15"/>
      <c r="J3" s="48"/>
      <c r="K3" s="15"/>
      <c r="L3" s="15"/>
      <c r="M3" s="49"/>
      <c r="N3" s="49"/>
      <c r="O3" s="48"/>
      <c r="P3" s="15"/>
      <c r="Q3" s="64"/>
      <c r="R3" s="15"/>
      <c r="S3" s="65"/>
      <c r="T3" s="64"/>
      <c r="U3" s="49"/>
      <c r="V3" s="15"/>
      <c r="W3" s="15"/>
    </row>
    <row r="4" ht="18" customHeight="1" spans="1:23">
      <c r="A4" s="17" t="s">
        <v>2</v>
      </c>
      <c r="B4" s="18" t="s">
        <v>3</v>
      </c>
      <c r="C4" s="19" t="s">
        <v>4</v>
      </c>
      <c r="D4" s="19"/>
      <c r="E4" s="20" t="s">
        <v>5</v>
      </c>
      <c r="F4" s="20"/>
      <c r="G4" s="21"/>
      <c r="H4" s="20"/>
      <c r="I4" s="20" t="s">
        <v>6</v>
      </c>
      <c r="J4" s="50"/>
      <c r="K4" s="20"/>
      <c r="L4" s="20" t="s">
        <v>7</v>
      </c>
      <c r="M4" s="51"/>
      <c r="N4" s="51"/>
      <c r="O4" s="20"/>
      <c r="P4" s="20"/>
      <c r="Q4" s="66" t="s">
        <v>8</v>
      </c>
      <c r="R4" s="66"/>
      <c r="S4" s="67"/>
      <c r="T4" s="66" t="s">
        <v>9</v>
      </c>
      <c r="U4" s="51"/>
      <c r="V4" s="68" t="s">
        <v>10</v>
      </c>
      <c r="W4" s="69" t="s">
        <v>11</v>
      </c>
    </row>
    <row r="5" ht="18" customHeight="1" spans="1:23">
      <c r="A5" s="17"/>
      <c r="B5" s="22"/>
      <c r="C5" s="23"/>
      <c r="D5" s="23"/>
      <c r="E5" s="20"/>
      <c r="F5" s="20"/>
      <c r="G5" s="21"/>
      <c r="H5" s="20"/>
      <c r="I5" s="20"/>
      <c r="J5" s="50"/>
      <c r="K5" s="20"/>
      <c r="L5" s="20"/>
      <c r="M5" s="51"/>
      <c r="N5" s="51"/>
      <c r="O5" s="20"/>
      <c r="P5" s="20"/>
      <c r="Q5" s="66"/>
      <c r="R5" s="66"/>
      <c r="S5" s="67"/>
      <c r="T5" s="66"/>
      <c r="U5" s="51"/>
      <c r="V5" s="70"/>
      <c r="W5" s="24"/>
    </row>
    <row r="6" ht="26.1" customHeight="1" spans="1:23">
      <c r="A6" s="17"/>
      <c r="B6" s="22"/>
      <c r="C6" s="24" t="s">
        <v>12</v>
      </c>
      <c r="D6" s="25" t="s">
        <v>13</v>
      </c>
      <c r="E6" s="26" t="s">
        <v>14</v>
      </c>
      <c r="F6" s="26" t="s">
        <v>15</v>
      </c>
      <c r="G6" s="27" t="s">
        <v>16</v>
      </c>
      <c r="H6" s="26" t="s">
        <v>13</v>
      </c>
      <c r="I6" s="26" t="s">
        <v>17</v>
      </c>
      <c r="J6" s="52" t="s">
        <v>18</v>
      </c>
      <c r="K6" s="26" t="s">
        <v>13</v>
      </c>
      <c r="L6" s="25" t="s">
        <v>19</v>
      </c>
      <c r="M6" s="53" t="s">
        <v>20</v>
      </c>
      <c r="N6" s="54" t="s">
        <v>21</v>
      </c>
      <c r="O6" s="26" t="s">
        <v>22</v>
      </c>
      <c r="P6" s="26" t="s">
        <v>13</v>
      </c>
      <c r="Q6" s="71" t="s">
        <v>23</v>
      </c>
      <c r="R6" s="71" t="s">
        <v>24</v>
      </c>
      <c r="S6" s="72" t="s">
        <v>25</v>
      </c>
      <c r="T6" s="71" t="s">
        <v>26</v>
      </c>
      <c r="U6" s="72" t="s">
        <v>27</v>
      </c>
      <c r="V6" s="70"/>
      <c r="W6" s="24"/>
    </row>
    <row r="7" ht="26.1" customHeight="1" spans="1:23">
      <c r="A7" s="17"/>
      <c r="B7" s="22"/>
      <c r="C7" s="24"/>
      <c r="D7" s="25"/>
      <c r="E7" s="26"/>
      <c r="F7" s="26"/>
      <c r="G7" s="27"/>
      <c r="H7" s="26"/>
      <c r="I7" s="26"/>
      <c r="J7" s="52"/>
      <c r="K7" s="26"/>
      <c r="L7" s="25"/>
      <c r="M7" s="53"/>
      <c r="N7" s="55"/>
      <c r="O7" s="26"/>
      <c r="P7" s="26"/>
      <c r="Q7" s="71"/>
      <c r="R7" s="71"/>
      <c r="S7" s="72"/>
      <c r="T7" s="71"/>
      <c r="U7" s="72"/>
      <c r="V7" s="70"/>
      <c r="W7" s="24"/>
    </row>
    <row r="8" ht="26.1" customHeight="1" spans="1:23">
      <c r="A8" s="17"/>
      <c r="B8" s="22"/>
      <c r="C8" s="24"/>
      <c r="D8" s="25"/>
      <c r="E8" s="26"/>
      <c r="F8" s="26"/>
      <c r="G8" s="27"/>
      <c r="H8" s="26"/>
      <c r="I8" s="26"/>
      <c r="J8" s="52"/>
      <c r="K8" s="26"/>
      <c r="L8" s="25"/>
      <c r="M8" s="53"/>
      <c r="N8" s="56"/>
      <c r="O8" s="26"/>
      <c r="P8" s="26"/>
      <c r="Q8" s="71"/>
      <c r="R8" s="71"/>
      <c r="S8" s="72"/>
      <c r="T8" s="71"/>
      <c r="U8" s="72"/>
      <c r="V8" s="73"/>
      <c r="W8" s="24"/>
    </row>
    <row r="9" ht="22" customHeight="1" spans="1:23">
      <c r="A9" s="28">
        <v>1</v>
      </c>
      <c r="B9" s="29" t="s">
        <v>43</v>
      </c>
      <c r="C9" s="30">
        <f>VLOOKUP(B:B,'[1]市直属单位  (2)'!$B$3:$F$63,5,FALSE)</f>
        <v>564</v>
      </c>
      <c r="D9" s="31">
        <v>10</v>
      </c>
      <c r="E9" s="32">
        <f t="shared" ref="E9:E26" si="0">C9-F9</f>
        <v>564</v>
      </c>
      <c r="F9" s="32">
        <v>0</v>
      </c>
      <c r="G9" s="33">
        <v>1</v>
      </c>
      <c r="H9" s="32">
        <v>30</v>
      </c>
      <c r="I9" s="32">
        <f t="shared" ref="I9:I16" si="1">E9</f>
        <v>564</v>
      </c>
      <c r="J9" s="57">
        <f t="shared" ref="J9:J16" si="2">I9/C9</f>
        <v>1</v>
      </c>
      <c r="K9" s="32">
        <v>30</v>
      </c>
      <c r="L9" s="32">
        <f t="shared" ref="L9:L16" si="3">I9-M9-N9</f>
        <v>552</v>
      </c>
      <c r="M9" s="58">
        <f>VLOOKUP(B:B,'[1]市直属单位  (2)'!$B$3:$L$63,11,FALSE)</f>
        <v>0</v>
      </c>
      <c r="N9" s="59">
        <f>VLOOKUP(B:B,'[1]市直属单位  (2)'!$B$3:$P$63,15,FALSE)</f>
        <v>12</v>
      </c>
      <c r="O9" s="60">
        <f t="shared" ref="O9:O16" si="4">L9/(I9-N9)</f>
        <v>1</v>
      </c>
      <c r="P9" s="32">
        <v>30</v>
      </c>
      <c r="Q9" s="74">
        <f>(C9-338)/338*5</f>
        <v>3.34319526627219</v>
      </c>
      <c r="R9" s="74">
        <f t="shared" ref="R9:R16" si="5">L9*0.01</f>
        <v>5.52</v>
      </c>
      <c r="S9" s="75">
        <v>19</v>
      </c>
      <c r="T9" s="76">
        <f t="shared" ref="T9:T16" si="6">M9*0.2</f>
        <v>0</v>
      </c>
      <c r="U9" s="77">
        <v>0</v>
      </c>
      <c r="V9" s="74">
        <f t="shared" ref="V9:V16" si="7">D9+H9+K9+P9+Q9+R9+S9-T9-U9</f>
        <v>127.863195266272</v>
      </c>
      <c r="W9" s="62">
        <v>1</v>
      </c>
    </row>
    <row r="10" ht="22" customHeight="1" spans="1:23">
      <c r="A10" s="28">
        <v>2</v>
      </c>
      <c r="B10" s="34" t="s">
        <v>44</v>
      </c>
      <c r="C10" s="30">
        <f>VLOOKUP(B:B,'[1]市直属单位  (2)'!$B$3:$F$63,5,FALSE)</f>
        <v>696</v>
      </c>
      <c r="D10" s="31">
        <v>10</v>
      </c>
      <c r="E10" s="32">
        <f t="shared" si="0"/>
        <v>696</v>
      </c>
      <c r="F10" s="32">
        <v>0</v>
      </c>
      <c r="G10" s="35">
        <v>1</v>
      </c>
      <c r="H10" s="36">
        <v>30</v>
      </c>
      <c r="I10" s="36">
        <f t="shared" si="1"/>
        <v>696</v>
      </c>
      <c r="J10" s="61">
        <f t="shared" si="2"/>
        <v>1</v>
      </c>
      <c r="K10" s="32">
        <v>30</v>
      </c>
      <c r="L10" s="32">
        <f t="shared" si="3"/>
        <v>687</v>
      </c>
      <c r="M10" s="58">
        <f>VLOOKUP(B:B,'[1]市直属单位  (2)'!$B$3:$L$63,11,FALSE)</f>
        <v>0</v>
      </c>
      <c r="N10" s="59">
        <f>VLOOKUP(B:B,'[1]市直属单位  (2)'!$B$3:$P$63,15,FALSE)</f>
        <v>9</v>
      </c>
      <c r="O10" s="60">
        <f t="shared" si="4"/>
        <v>1</v>
      </c>
      <c r="P10" s="36">
        <v>30</v>
      </c>
      <c r="Q10" s="74">
        <f>(C10-338)/338*5</f>
        <v>5.29585798816568</v>
      </c>
      <c r="R10" s="74">
        <f t="shared" si="5"/>
        <v>6.87</v>
      </c>
      <c r="S10" s="75">
        <v>0</v>
      </c>
      <c r="T10" s="76">
        <f t="shared" si="6"/>
        <v>0</v>
      </c>
      <c r="U10" s="77">
        <v>2</v>
      </c>
      <c r="V10" s="74">
        <f t="shared" si="7"/>
        <v>110.165857988166</v>
      </c>
      <c r="W10" s="62">
        <v>2</v>
      </c>
    </row>
    <row r="11" ht="22" customHeight="1" spans="1:23">
      <c r="A11" s="28">
        <v>3</v>
      </c>
      <c r="B11" s="34" t="s">
        <v>45</v>
      </c>
      <c r="C11" s="30">
        <f>VLOOKUP(B:B,'[1]市直属单位  (2)'!$B$3:$F$63,5,FALSE)</f>
        <v>234</v>
      </c>
      <c r="D11" s="31">
        <v>10</v>
      </c>
      <c r="E11" s="32">
        <f t="shared" si="0"/>
        <v>234</v>
      </c>
      <c r="F11" s="32">
        <v>0</v>
      </c>
      <c r="G11" s="35">
        <v>1</v>
      </c>
      <c r="H11" s="36">
        <v>30</v>
      </c>
      <c r="I11" s="36">
        <f t="shared" si="1"/>
        <v>234</v>
      </c>
      <c r="J11" s="61">
        <f t="shared" si="2"/>
        <v>1</v>
      </c>
      <c r="K11" s="32">
        <v>30</v>
      </c>
      <c r="L11" s="32">
        <f t="shared" si="3"/>
        <v>233</v>
      </c>
      <c r="M11" s="58">
        <f>VLOOKUP(B:B,'[1]市直属单位  (2)'!$B$3:$L$63,11,FALSE)</f>
        <v>0</v>
      </c>
      <c r="N11" s="59">
        <f>VLOOKUP(B:B,'[1]市直属单位  (2)'!$B$3:$P$63,15,FALSE)</f>
        <v>1</v>
      </c>
      <c r="O11" s="60">
        <f t="shared" si="4"/>
        <v>1</v>
      </c>
      <c r="P11" s="36">
        <v>30</v>
      </c>
      <c r="Q11" s="74">
        <v>0</v>
      </c>
      <c r="R11" s="74">
        <f t="shared" si="5"/>
        <v>2.33</v>
      </c>
      <c r="S11" s="75">
        <v>2</v>
      </c>
      <c r="T11" s="76">
        <f t="shared" si="6"/>
        <v>0</v>
      </c>
      <c r="U11" s="77">
        <v>0</v>
      </c>
      <c r="V11" s="74">
        <f t="shared" si="7"/>
        <v>104.33</v>
      </c>
      <c r="W11" s="62">
        <v>3</v>
      </c>
    </row>
    <row r="12" ht="22" customHeight="1" spans="1:23">
      <c r="A12" s="28">
        <v>4</v>
      </c>
      <c r="B12" s="34" t="s">
        <v>46</v>
      </c>
      <c r="C12" s="30">
        <f>VLOOKUP(B:B,'[1]市直属单位  (2)'!$B$3:$F$63,5,FALSE)</f>
        <v>229</v>
      </c>
      <c r="D12" s="31">
        <v>10</v>
      </c>
      <c r="E12" s="32">
        <f t="shared" si="0"/>
        <v>229</v>
      </c>
      <c r="F12" s="36">
        <v>0</v>
      </c>
      <c r="G12" s="35">
        <v>1</v>
      </c>
      <c r="H12" s="36">
        <v>30</v>
      </c>
      <c r="I12" s="36">
        <f t="shared" si="1"/>
        <v>229</v>
      </c>
      <c r="J12" s="61">
        <f t="shared" si="2"/>
        <v>1</v>
      </c>
      <c r="K12" s="32">
        <v>30</v>
      </c>
      <c r="L12" s="32">
        <f t="shared" si="3"/>
        <v>229</v>
      </c>
      <c r="M12" s="58">
        <f>VLOOKUP(B:B,'[1]市直属单位  (2)'!$B$3:$L$63,11,FALSE)</f>
        <v>0</v>
      </c>
      <c r="N12" s="59">
        <f>VLOOKUP(B:B,'[1]市直属单位  (2)'!$B$3:$P$63,15,FALSE)</f>
        <v>0</v>
      </c>
      <c r="O12" s="60">
        <f t="shared" si="4"/>
        <v>1</v>
      </c>
      <c r="P12" s="62">
        <v>30</v>
      </c>
      <c r="Q12" s="74">
        <v>0</v>
      </c>
      <c r="R12" s="74">
        <f t="shared" si="5"/>
        <v>2.29</v>
      </c>
      <c r="S12" s="75">
        <v>5</v>
      </c>
      <c r="T12" s="76">
        <f t="shared" si="6"/>
        <v>0</v>
      </c>
      <c r="U12" s="77">
        <v>3</v>
      </c>
      <c r="V12" s="74">
        <f t="shared" si="7"/>
        <v>104.29</v>
      </c>
      <c r="W12" s="62">
        <v>3</v>
      </c>
    </row>
    <row r="13" ht="22" customHeight="1" spans="1:23">
      <c r="A13" s="28">
        <v>5</v>
      </c>
      <c r="B13" s="34" t="s">
        <v>47</v>
      </c>
      <c r="C13" s="30">
        <f>VLOOKUP(B:B,'[1]市直属单位  (2)'!$B$3:$F$63,5,FALSE)</f>
        <v>302</v>
      </c>
      <c r="D13" s="31">
        <v>10</v>
      </c>
      <c r="E13" s="32">
        <f t="shared" si="0"/>
        <v>302</v>
      </c>
      <c r="F13" s="32">
        <v>0</v>
      </c>
      <c r="G13" s="35">
        <v>1</v>
      </c>
      <c r="H13" s="36">
        <v>30</v>
      </c>
      <c r="I13" s="32">
        <f t="shared" si="1"/>
        <v>302</v>
      </c>
      <c r="J13" s="61">
        <f t="shared" si="2"/>
        <v>1</v>
      </c>
      <c r="K13" s="32">
        <v>30</v>
      </c>
      <c r="L13" s="32">
        <f t="shared" si="3"/>
        <v>300</v>
      </c>
      <c r="M13" s="58">
        <f>VLOOKUP(B:B,'[1]市直属单位  (2)'!$B$3:$L$63,11,FALSE)</f>
        <v>0</v>
      </c>
      <c r="N13" s="59">
        <f>VLOOKUP(B:B,'[1]市直属单位  (2)'!$B$3:$P$63,15,FALSE)</f>
        <v>2</v>
      </c>
      <c r="O13" s="60">
        <f t="shared" si="4"/>
        <v>1</v>
      </c>
      <c r="P13" s="36">
        <v>30</v>
      </c>
      <c r="Q13" s="74">
        <v>0</v>
      </c>
      <c r="R13" s="74">
        <f t="shared" si="5"/>
        <v>3</v>
      </c>
      <c r="S13" s="75">
        <v>1</v>
      </c>
      <c r="T13" s="76">
        <f t="shared" si="6"/>
        <v>0</v>
      </c>
      <c r="U13" s="77">
        <v>0</v>
      </c>
      <c r="V13" s="74">
        <f t="shared" si="7"/>
        <v>104</v>
      </c>
      <c r="W13" s="62">
        <v>5</v>
      </c>
    </row>
    <row r="14" s="1" customFormat="1" ht="22" customHeight="1" spans="1:25">
      <c r="A14" s="28">
        <v>6</v>
      </c>
      <c r="B14" s="34" t="s">
        <v>48</v>
      </c>
      <c r="C14" s="30">
        <f>VLOOKUP(B:B,'[1]市直属单位  (2)'!$B$3:$F$63,5,FALSE)</f>
        <v>76</v>
      </c>
      <c r="D14" s="31">
        <v>10</v>
      </c>
      <c r="E14" s="32">
        <f t="shared" si="0"/>
        <v>76</v>
      </c>
      <c r="F14" s="36">
        <v>0</v>
      </c>
      <c r="G14" s="35">
        <v>1</v>
      </c>
      <c r="H14" s="36">
        <v>30</v>
      </c>
      <c r="I14" s="36">
        <f t="shared" si="1"/>
        <v>76</v>
      </c>
      <c r="J14" s="61">
        <f t="shared" si="2"/>
        <v>1</v>
      </c>
      <c r="K14" s="32">
        <v>30</v>
      </c>
      <c r="L14" s="32">
        <f t="shared" si="3"/>
        <v>75</v>
      </c>
      <c r="M14" s="58">
        <f>VLOOKUP(B:B,'[1]市直属单位  (2)'!$B$3:$L$63,11,FALSE)</f>
        <v>0</v>
      </c>
      <c r="N14" s="59">
        <f>VLOOKUP(B:B,'[1]市直属单位  (2)'!$B$3:$P$63,15,FALSE)</f>
        <v>1</v>
      </c>
      <c r="O14" s="60">
        <f t="shared" si="4"/>
        <v>1</v>
      </c>
      <c r="P14" s="36">
        <v>30</v>
      </c>
      <c r="Q14" s="74">
        <v>0</v>
      </c>
      <c r="R14" s="74">
        <f t="shared" si="5"/>
        <v>0.75</v>
      </c>
      <c r="S14" s="75">
        <v>3</v>
      </c>
      <c r="T14" s="76">
        <f t="shared" si="6"/>
        <v>0</v>
      </c>
      <c r="U14" s="77">
        <v>0</v>
      </c>
      <c r="V14" s="74">
        <f t="shared" si="7"/>
        <v>103.75</v>
      </c>
      <c r="W14" s="62">
        <v>6</v>
      </c>
      <c r="Y14"/>
    </row>
    <row r="15" s="1" customFormat="1" ht="22" customHeight="1" spans="1:25">
      <c r="A15" s="28">
        <v>7</v>
      </c>
      <c r="B15" s="29" t="s">
        <v>49</v>
      </c>
      <c r="C15" s="30">
        <f>VLOOKUP(B:B,'[1]市直属单位  (2)'!$B$3:$F$63,5,FALSE)</f>
        <v>235</v>
      </c>
      <c r="D15" s="31">
        <v>10</v>
      </c>
      <c r="E15" s="32">
        <f t="shared" si="0"/>
        <v>235</v>
      </c>
      <c r="F15" s="36">
        <v>0</v>
      </c>
      <c r="G15" s="35">
        <v>1</v>
      </c>
      <c r="H15" s="36">
        <v>30</v>
      </c>
      <c r="I15" s="36">
        <f t="shared" si="1"/>
        <v>235</v>
      </c>
      <c r="J15" s="61">
        <f t="shared" si="2"/>
        <v>1</v>
      </c>
      <c r="K15" s="32">
        <v>30</v>
      </c>
      <c r="L15" s="32">
        <f t="shared" si="3"/>
        <v>225</v>
      </c>
      <c r="M15" s="58">
        <f>VLOOKUP(B:B,'[1]市直属单位  (2)'!$B$3:$L$63,11,FALSE)</f>
        <v>0</v>
      </c>
      <c r="N15" s="59">
        <f>VLOOKUP(B:B,'[1]市直属单位  (2)'!$B$3:$P$63,15,FALSE)</f>
        <v>10</v>
      </c>
      <c r="O15" s="60">
        <f t="shared" si="4"/>
        <v>1</v>
      </c>
      <c r="P15" s="36">
        <v>30</v>
      </c>
      <c r="Q15" s="74">
        <v>0</v>
      </c>
      <c r="R15" s="74">
        <f t="shared" si="5"/>
        <v>2.25</v>
      </c>
      <c r="S15" s="75">
        <v>0</v>
      </c>
      <c r="T15" s="76">
        <f t="shared" si="6"/>
        <v>0</v>
      </c>
      <c r="U15" s="77">
        <v>0</v>
      </c>
      <c r="V15" s="74">
        <f t="shared" si="7"/>
        <v>102.25</v>
      </c>
      <c r="W15" s="62">
        <v>7</v>
      </c>
      <c r="Y15"/>
    </row>
    <row r="16" ht="22" customHeight="1" spans="1:23">
      <c r="A16" s="28">
        <v>8</v>
      </c>
      <c r="B16" s="37" t="s">
        <v>50</v>
      </c>
      <c r="C16" s="30">
        <f>VLOOKUP(B:B,'[1]市直属单位  (2)'!$B$3:$F$63,5,FALSE)</f>
        <v>103</v>
      </c>
      <c r="D16" s="31">
        <v>10</v>
      </c>
      <c r="E16" s="32">
        <f t="shared" si="0"/>
        <v>103</v>
      </c>
      <c r="F16" s="32">
        <v>0</v>
      </c>
      <c r="G16" s="35">
        <v>1</v>
      </c>
      <c r="H16" s="36">
        <v>30</v>
      </c>
      <c r="I16" s="36">
        <f t="shared" si="1"/>
        <v>103</v>
      </c>
      <c r="J16" s="61">
        <f t="shared" si="2"/>
        <v>1</v>
      </c>
      <c r="K16" s="32">
        <v>30</v>
      </c>
      <c r="L16" s="32">
        <f t="shared" si="3"/>
        <v>101</v>
      </c>
      <c r="M16" s="58">
        <f>VLOOKUP(B:B,'[1]市直属单位  (2)'!$B$3:$L$63,11,FALSE)</f>
        <v>1</v>
      </c>
      <c r="N16" s="59">
        <f>VLOOKUP(B:B,'[1]市直属单位  (2)'!$B$3:$P$63,15,FALSE)</f>
        <v>1</v>
      </c>
      <c r="O16" s="60">
        <f t="shared" si="4"/>
        <v>0.990196078431373</v>
      </c>
      <c r="P16" s="36">
        <v>30</v>
      </c>
      <c r="Q16" s="74">
        <v>0</v>
      </c>
      <c r="R16" s="74">
        <f t="shared" si="5"/>
        <v>1.01</v>
      </c>
      <c r="S16" s="75">
        <v>1</v>
      </c>
      <c r="T16" s="76">
        <f t="shared" si="6"/>
        <v>0.2</v>
      </c>
      <c r="U16" s="77">
        <v>0</v>
      </c>
      <c r="V16" s="74">
        <f t="shared" si="7"/>
        <v>101.81</v>
      </c>
      <c r="W16" s="62">
        <v>8</v>
      </c>
    </row>
    <row r="17" ht="22" customHeight="1" spans="1:23">
      <c r="A17" s="28">
        <v>9</v>
      </c>
      <c r="B17" s="34" t="s">
        <v>51</v>
      </c>
      <c r="C17" s="30">
        <f>VLOOKUP(B:B,'[1]市直属单位  (2)'!$B$3:$F$63,5,FALSE)</f>
        <v>165</v>
      </c>
      <c r="D17" s="31">
        <v>10</v>
      </c>
      <c r="E17" s="32">
        <f t="shared" si="0"/>
        <v>165</v>
      </c>
      <c r="F17" s="32">
        <v>0</v>
      </c>
      <c r="G17" s="35">
        <v>1</v>
      </c>
      <c r="H17" s="36">
        <v>30</v>
      </c>
      <c r="I17" s="36">
        <f t="shared" ref="I9:I66" si="8">E17</f>
        <v>165</v>
      </c>
      <c r="J17" s="61">
        <f t="shared" ref="J9:J66" si="9">I17/C17</f>
        <v>1</v>
      </c>
      <c r="K17" s="32">
        <v>30</v>
      </c>
      <c r="L17" s="32">
        <f t="shared" ref="L9:L66" si="10">I17-M17-N17</f>
        <v>162</v>
      </c>
      <c r="M17" s="58">
        <f>VLOOKUP(B:B,'[1]市直属单位  (2)'!$B$3:$L$63,11,FALSE)</f>
        <v>0</v>
      </c>
      <c r="N17" s="59">
        <f>VLOOKUP(B:B,'[1]市直属单位  (2)'!$B$3:$P$63,15,FALSE)</f>
        <v>3</v>
      </c>
      <c r="O17" s="60">
        <f t="shared" ref="O9:O66" si="11">L17/(I17-N17)</f>
        <v>1</v>
      </c>
      <c r="P17" s="36">
        <v>30</v>
      </c>
      <c r="Q17" s="74">
        <v>0</v>
      </c>
      <c r="R17" s="74">
        <f t="shared" ref="R9:R66" si="12">L17*0.01</f>
        <v>1.62</v>
      </c>
      <c r="S17" s="75">
        <v>0</v>
      </c>
      <c r="T17" s="76">
        <f t="shared" ref="T9:T66" si="13">M17*0.2</f>
        <v>0</v>
      </c>
      <c r="U17" s="77">
        <v>0</v>
      </c>
      <c r="V17" s="74">
        <f t="shared" ref="V9:V66" si="14">D17+H17+K17+P17+Q17+R17+S17-T17-U17</f>
        <v>101.62</v>
      </c>
      <c r="W17" s="62">
        <v>9</v>
      </c>
    </row>
    <row r="18" s="2" customFormat="1" ht="22" customHeight="1" spans="1:25">
      <c r="A18" s="28">
        <v>10</v>
      </c>
      <c r="B18" s="34" t="s">
        <v>52</v>
      </c>
      <c r="C18" s="30">
        <f>VLOOKUP(B:B,'[1]市直属单位  (2)'!$B$3:$F$63,5,FALSE)</f>
        <v>160</v>
      </c>
      <c r="D18" s="31">
        <v>10</v>
      </c>
      <c r="E18" s="32">
        <f t="shared" si="0"/>
        <v>160</v>
      </c>
      <c r="F18" s="36">
        <v>0</v>
      </c>
      <c r="G18" s="35">
        <v>1</v>
      </c>
      <c r="H18" s="36">
        <v>30</v>
      </c>
      <c r="I18" s="36">
        <f t="shared" si="8"/>
        <v>160</v>
      </c>
      <c r="J18" s="61">
        <f t="shared" si="9"/>
        <v>1</v>
      </c>
      <c r="K18" s="32">
        <v>30</v>
      </c>
      <c r="L18" s="32">
        <f t="shared" si="10"/>
        <v>160</v>
      </c>
      <c r="M18" s="58">
        <f>VLOOKUP(B:B,'[1]市直属单位  (2)'!$B$3:$L$63,11,FALSE)</f>
        <v>0</v>
      </c>
      <c r="N18" s="59">
        <f>VLOOKUP(B:B,'[1]市直属单位  (2)'!$B$3:$P$63,15,FALSE)</f>
        <v>0</v>
      </c>
      <c r="O18" s="60">
        <f t="shared" si="11"/>
        <v>1</v>
      </c>
      <c r="P18" s="36">
        <v>30</v>
      </c>
      <c r="Q18" s="74">
        <v>0</v>
      </c>
      <c r="R18" s="74">
        <f t="shared" si="12"/>
        <v>1.6</v>
      </c>
      <c r="S18" s="75">
        <v>0</v>
      </c>
      <c r="T18" s="76">
        <f t="shared" si="13"/>
        <v>0</v>
      </c>
      <c r="U18" s="77">
        <v>0</v>
      </c>
      <c r="V18" s="74">
        <f t="shared" si="14"/>
        <v>101.6</v>
      </c>
      <c r="W18" s="62">
        <v>9</v>
      </c>
      <c r="Y18"/>
    </row>
    <row r="19" ht="22" customHeight="1" spans="1:23">
      <c r="A19" s="28">
        <v>11</v>
      </c>
      <c r="B19" s="34" t="s">
        <v>53</v>
      </c>
      <c r="C19" s="30">
        <f>VLOOKUP(B:B,'[1]市直属单位  (2)'!$B$3:$F$63,5,FALSE)</f>
        <v>196</v>
      </c>
      <c r="D19" s="31">
        <v>10</v>
      </c>
      <c r="E19" s="32">
        <f t="shared" si="0"/>
        <v>196</v>
      </c>
      <c r="F19" s="36">
        <v>0</v>
      </c>
      <c r="G19" s="35">
        <v>1</v>
      </c>
      <c r="H19" s="36">
        <v>30</v>
      </c>
      <c r="I19" s="36">
        <f t="shared" si="8"/>
        <v>196</v>
      </c>
      <c r="J19" s="61">
        <f t="shared" si="9"/>
        <v>1</v>
      </c>
      <c r="K19" s="32">
        <v>30</v>
      </c>
      <c r="L19" s="32">
        <f t="shared" si="10"/>
        <v>195</v>
      </c>
      <c r="M19" s="58">
        <f>VLOOKUP(B:B,'[1]市直属单位  (2)'!$B$3:$L$63,11,FALSE)</f>
        <v>0</v>
      </c>
      <c r="N19" s="59">
        <f>VLOOKUP(B:B,'[1]市直属单位  (2)'!$B$3:$P$63,15,FALSE)</f>
        <v>1</v>
      </c>
      <c r="O19" s="60">
        <f t="shared" si="11"/>
        <v>1</v>
      </c>
      <c r="P19" s="36">
        <v>30</v>
      </c>
      <c r="Q19" s="74">
        <v>0</v>
      </c>
      <c r="R19" s="74">
        <f t="shared" si="12"/>
        <v>1.95</v>
      </c>
      <c r="S19" s="75">
        <v>0</v>
      </c>
      <c r="T19" s="76">
        <f t="shared" si="13"/>
        <v>0</v>
      </c>
      <c r="U19" s="77">
        <v>1</v>
      </c>
      <c r="V19" s="74">
        <f t="shared" si="14"/>
        <v>100.95</v>
      </c>
      <c r="W19" s="62">
        <v>11</v>
      </c>
    </row>
    <row r="20" ht="22" customHeight="1" spans="1:23">
      <c r="A20" s="28">
        <v>12</v>
      </c>
      <c r="B20" s="34" t="s">
        <v>54</v>
      </c>
      <c r="C20" s="30">
        <f>VLOOKUP(B:B,'[1]市直属单位  (2)'!$B$3:$F$63,5,FALSE)</f>
        <v>89</v>
      </c>
      <c r="D20" s="31">
        <v>10</v>
      </c>
      <c r="E20" s="32">
        <f t="shared" si="0"/>
        <v>89</v>
      </c>
      <c r="F20" s="36">
        <v>0</v>
      </c>
      <c r="G20" s="35">
        <v>1</v>
      </c>
      <c r="H20" s="36">
        <v>30</v>
      </c>
      <c r="I20" s="36">
        <f t="shared" si="8"/>
        <v>89</v>
      </c>
      <c r="J20" s="61">
        <f t="shared" si="9"/>
        <v>1</v>
      </c>
      <c r="K20" s="32">
        <v>30</v>
      </c>
      <c r="L20" s="32">
        <f t="shared" si="10"/>
        <v>89</v>
      </c>
      <c r="M20" s="58">
        <f>VLOOKUP(B:B,'[1]市直属单位  (2)'!$B$3:$L$63,11,FALSE)</f>
        <v>0</v>
      </c>
      <c r="N20" s="59">
        <f>VLOOKUP(B:B,'[1]市直属单位  (2)'!$B$3:$P$63,15,FALSE)</f>
        <v>0</v>
      </c>
      <c r="O20" s="60">
        <f t="shared" si="11"/>
        <v>1</v>
      </c>
      <c r="P20" s="36">
        <v>30</v>
      </c>
      <c r="Q20" s="74">
        <v>0</v>
      </c>
      <c r="R20" s="74">
        <f t="shared" si="12"/>
        <v>0.89</v>
      </c>
      <c r="S20" s="75">
        <v>0</v>
      </c>
      <c r="T20" s="76">
        <f t="shared" si="13"/>
        <v>0</v>
      </c>
      <c r="U20" s="77">
        <v>0</v>
      </c>
      <c r="V20" s="74">
        <f t="shared" si="14"/>
        <v>100.89</v>
      </c>
      <c r="W20" s="62">
        <v>12</v>
      </c>
    </row>
    <row r="21" ht="22" customHeight="1" spans="1:23">
      <c r="A21" s="28">
        <v>13</v>
      </c>
      <c r="B21" s="34" t="s">
        <v>55</v>
      </c>
      <c r="C21" s="30">
        <f>VLOOKUP(B:B,'[1]市直属单位  (2)'!$B$3:$F$63,5,FALSE)</f>
        <v>90</v>
      </c>
      <c r="D21" s="31">
        <v>10</v>
      </c>
      <c r="E21" s="32">
        <f t="shared" si="0"/>
        <v>90</v>
      </c>
      <c r="F21" s="32">
        <v>0</v>
      </c>
      <c r="G21" s="35">
        <v>1</v>
      </c>
      <c r="H21" s="36">
        <v>30</v>
      </c>
      <c r="I21" s="36">
        <f t="shared" si="8"/>
        <v>90</v>
      </c>
      <c r="J21" s="61">
        <f t="shared" si="9"/>
        <v>1</v>
      </c>
      <c r="K21" s="32">
        <v>30</v>
      </c>
      <c r="L21" s="32">
        <f t="shared" si="10"/>
        <v>87</v>
      </c>
      <c r="M21" s="58">
        <f>VLOOKUP(B:B,'[1]市直属单位  (2)'!$B$3:$L$63,11,FALSE)</f>
        <v>0</v>
      </c>
      <c r="N21" s="59">
        <f>VLOOKUP(B:B,'[1]市直属单位  (2)'!$B$3:$P$63,15,FALSE)</f>
        <v>3</v>
      </c>
      <c r="O21" s="60">
        <f t="shared" si="11"/>
        <v>1</v>
      </c>
      <c r="P21" s="36">
        <v>30</v>
      </c>
      <c r="Q21" s="74">
        <v>0</v>
      </c>
      <c r="R21" s="74">
        <f t="shared" si="12"/>
        <v>0.87</v>
      </c>
      <c r="S21" s="75">
        <v>0</v>
      </c>
      <c r="T21" s="76">
        <f t="shared" si="13"/>
        <v>0</v>
      </c>
      <c r="U21" s="77">
        <v>0</v>
      </c>
      <c r="V21" s="74">
        <f t="shared" si="14"/>
        <v>100.87</v>
      </c>
      <c r="W21" s="62">
        <v>12</v>
      </c>
    </row>
    <row r="22" ht="22" customHeight="1" spans="1:23">
      <c r="A22" s="28">
        <v>14</v>
      </c>
      <c r="B22" s="38" t="s">
        <v>56</v>
      </c>
      <c r="C22" s="30">
        <f>VLOOKUP(B:B,'[1]市直属单位  (2)'!$B$3:$F$63,5,FALSE)</f>
        <v>346</v>
      </c>
      <c r="D22" s="31">
        <v>10</v>
      </c>
      <c r="E22" s="32">
        <f t="shared" si="0"/>
        <v>346</v>
      </c>
      <c r="F22" s="32">
        <v>0</v>
      </c>
      <c r="G22" s="35">
        <v>1</v>
      </c>
      <c r="H22" s="36">
        <v>30</v>
      </c>
      <c r="I22" s="36">
        <f t="shared" si="8"/>
        <v>346</v>
      </c>
      <c r="J22" s="61">
        <f t="shared" si="9"/>
        <v>1</v>
      </c>
      <c r="K22" s="32">
        <v>30</v>
      </c>
      <c r="L22" s="32">
        <f t="shared" si="10"/>
        <v>343</v>
      </c>
      <c r="M22" s="58">
        <f>VLOOKUP(B:B,'[1]市直属单位  (2)'!$B$3:$L$63,11,FALSE)</f>
        <v>0</v>
      </c>
      <c r="N22" s="59">
        <f>VLOOKUP(B:B,'[1]市直属单位  (2)'!$B$3:$P$63,15,FALSE)</f>
        <v>3</v>
      </c>
      <c r="O22" s="60">
        <f t="shared" si="11"/>
        <v>1</v>
      </c>
      <c r="P22" s="36">
        <v>30</v>
      </c>
      <c r="Q22" s="74">
        <f>(C22-338)/338*5</f>
        <v>0.118343195266272</v>
      </c>
      <c r="R22" s="74">
        <f t="shared" si="12"/>
        <v>3.43</v>
      </c>
      <c r="S22" s="75">
        <v>0</v>
      </c>
      <c r="T22" s="76">
        <f t="shared" si="13"/>
        <v>0</v>
      </c>
      <c r="U22" s="77">
        <v>3</v>
      </c>
      <c r="V22" s="74">
        <f t="shared" si="14"/>
        <v>100.548343195266</v>
      </c>
      <c r="W22" s="62">
        <v>14</v>
      </c>
    </row>
    <row r="23" ht="22" customHeight="1" spans="1:23">
      <c r="A23" s="28">
        <v>15</v>
      </c>
      <c r="B23" s="29" t="s">
        <v>57</v>
      </c>
      <c r="C23" s="30">
        <f>VLOOKUP(B:B,'[1]市直属单位  (2)'!$B$3:$F$63,5,FALSE)</f>
        <v>66</v>
      </c>
      <c r="D23" s="32">
        <v>9</v>
      </c>
      <c r="E23" s="32">
        <f t="shared" si="0"/>
        <v>66</v>
      </c>
      <c r="F23" s="36">
        <v>0</v>
      </c>
      <c r="G23" s="35">
        <v>1</v>
      </c>
      <c r="H23" s="36">
        <v>30</v>
      </c>
      <c r="I23" s="36">
        <f t="shared" si="8"/>
        <v>66</v>
      </c>
      <c r="J23" s="61">
        <f t="shared" si="9"/>
        <v>1</v>
      </c>
      <c r="K23" s="32">
        <v>30</v>
      </c>
      <c r="L23" s="32">
        <f t="shared" si="10"/>
        <v>65</v>
      </c>
      <c r="M23" s="58">
        <f>VLOOKUP(B:B,'[1]市直属单位  (2)'!$B$3:$L$63,11,FALSE)</f>
        <v>0</v>
      </c>
      <c r="N23" s="59">
        <f>VLOOKUP(B:B,'[1]市直属单位  (2)'!$B$3:$P$63,15,FALSE)</f>
        <v>1</v>
      </c>
      <c r="O23" s="60">
        <f t="shared" si="11"/>
        <v>1</v>
      </c>
      <c r="P23" s="36">
        <v>30</v>
      </c>
      <c r="Q23" s="74">
        <v>0</v>
      </c>
      <c r="R23" s="74">
        <f t="shared" si="12"/>
        <v>0.65</v>
      </c>
      <c r="S23" s="75">
        <v>0</v>
      </c>
      <c r="T23" s="76">
        <f t="shared" si="13"/>
        <v>0</v>
      </c>
      <c r="U23" s="77">
        <v>0</v>
      </c>
      <c r="V23" s="74">
        <f t="shared" si="14"/>
        <v>99.65</v>
      </c>
      <c r="W23" s="62">
        <v>15</v>
      </c>
    </row>
    <row r="24" ht="22" customHeight="1" spans="1:23">
      <c r="A24" s="28">
        <v>16</v>
      </c>
      <c r="B24" s="34" t="s">
        <v>58</v>
      </c>
      <c r="C24" s="30">
        <f>VLOOKUP(B:B,'[1]市直属单位  (2)'!$B$3:$F$63,5,FALSE)</f>
        <v>49</v>
      </c>
      <c r="D24" s="32">
        <v>6.5</v>
      </c>
      <c r="E24" s="32">
        <f t="shared" si="0"/>
        <v>49</v>
      </c>
      <c r="F24" s="36">
        <v>0</v>
      </c>
      <c r="G24" s="35">
        <v>1</v>
      </c>
      <c r="H24" s="36">
        <v>30</v>
      </c>
      <c r="I24" s="36">
        <f t="shared" si="8"/>
        <v>49</v>
      </c>
      <c r="J24" s="61">
        <f t="shared" si="9"/>
        <v>1</v>
      </c>
      <c r="K24" s="32">
        <v>30</v>
      </c>
      <c r="L24" s="32">
        <f t="shared" si="10"/>
        <v>49</v>
      </c>
      <c r="M24" s="58">
        <f>VLOOKUP(B:B,'[1]市直属单位  (2)'!$B$3:$L$63,11,FALSE)</f>
        <v>0</v>
      </c>
      <c r="N24" s="59">
        <f>VLOOKUP(B:B,'[1]市直属单位  (2)'!$B$3:$P$63,15,FALSE)</f>
        <v>0</v>
      </c>
      <c r="O24" s="60">
        <f t="shared" si="11"/>
        <v>1</v>
      </c>
      <c r="P24" s="36">
        <v>30</v>
      </c>
      <c r="Q24" s="74">
        <v>0</v>
      </c>
      <c r="R24" s="74">
        <f t="shared" si="12"/>
        <v>0.49</v>
      </c>
      <c r="S24" s="75">
        <v>0</v>
      </c>
      <c r="T24" s="76">
        <f t="shared" si="13"/>
        <v>0</v>
      </c>
      <c r="U24" s="77">
        <v>0</v>
      </c>
      <c r="V24" s="74">
        <f t="shared" si="14"/>
        <v>96.99</v>
      </c>
      <c r="W24" s="62">
        <v>16</v>
      </c>
    </row>
    <row r="25" ht="22" customHeight="1" spans="1:23">
      <c r="A25" s="28">
        <v>17</v>
      </c>
      <c r="B25" s="29" t="s">
        <v>59</v>
      </c>
      <c r="C25" s="30">
        <f>VLOOKUP(B:B,'[1]市直属单位  (2)'!$B$3:$F$63,5,FALSE)</f>
        <v>68</v>
      </c>
      <c r="D25" s="31">
        <v>9</v>
      </c>
      <c r="E25" s="32">
        <f t="shared" si="0"/>
        <v>68</v>
      </c>
      <c r="F25" s="32">
        <v>0</v>
      </c>
      <c r="G25" s="33">
        <v>1</v>
      </c>
      <c r="H25" s="36">
        <v>30</v>
      </c>
      <c r="I25" s="32">
        <f t="shared" si="8"/>
        <v>68</v>
      </c>
      <c r="J25" s="57">
        <f t="shared" si="9"/>
        <v>1</v>
      </c>
      <c r="K25" s="32">
        <v>30</v>
      </c>
      <c r="L25" s="32">
        <f t="shared" si="10"/>
        <v>67</v>
      </c>
      <c r="M25" s="58">
        <f>VLOOKUP(B:B,'[1]市直属单位  (2)'!$B$3:$L$63,11,FALSE)</f>
        <v>0</v>
      </c>
      <c r="N25" s="59">
        <f>VLOOKUP(B:B,'[1]市直属单位  (2)'!$B$3:$P$63,15,FALSE)</f>
        <v>1</v>
      </c>
      <c r="O25" s="60">
        <f t="shared" si="11"/>
        <v>1</v>
      </c>
      <c r="P25" s="32">
        <v>30</v>
      </c>
      <c r="Q25" s="74">
        <v>0</v>
      </c>
      <c r="R25" s="74">
        <f t="shared" si="12"/>
        <v>0.67</v>
      </c>
      <c r="S25" s="75">
        <v>0</v>
      </c>
      <c r="T25" s="76">
        <f t="shared" si="13"/>
        <v>0</v>
      </c>
      <c r="U25" s="77">
        <v>3</v>
      </c>
      <c r="V25" s="74">
        <f t="shared" si="14"/>
        <v>96.67</v>
      </c>
      <c r="W25" s="62">
        <v>17</v>
      </c>
    </row>
    <row r="26" ht="22" customHeight="1" spans="1:23">
      <c r="A26" s="28">
        <v>18</v>
      </c>
      <c r="B26" s="34" t="s">
        <v>60</v>
      </c>
      <c r="C26" s="30">
        <f>VLOOKUP(B:B,'[1]市直属单位  (2)'!$B$3:$F$63,5,FALSE)</f>
        <v>121</v>
      </c>
      <c r="D26" s="31">
        <v>10</v>
      </c>
      <c r="E26" s="32">
        <f t="shared" si="0"/>
        <v>121</v>
      </c>
      <c r="F26" s="32">
        <v>0</v>
      </c>
      <c r="G26" s="35">
        <v>1</v>
      </c>
      <c r="H26" s="36">
        <v>30</v>
      </c>
      <c r="I26" s="32">
        <f t="shared" si="8"/>
        <v>121</v>
      </c>
      <c r="J26" s="61">
        <f t="shared" si="9"/>
        <v>1</v>
      </c>
      <c r="K26" s="32">
        <v>30</v>
      </c>
      <c r="L26" s="32">
        <f t="shared" si="10"/>
        <v>119</v>
      </c>
      <c r="M26" s="58">
        <f>VLOOKUP(B:B,'[1]市直属单位  (2)'!$B$3:$L$63,11,FALSE)</f>
        <v>0</v>
      </c>
      <c r="N26" s="59">
        <f>VLOOKUP(B:B,'[1]市直属单位  (2)'!$B$3:$P$63,15,FALSE)</f>
        <v>2</v>
      </c>
      <c r="O26" s="60">
        <f t="shared" si="11"/>
        <v>1</v>
      </c>
      <c r="P26" s="36">
        <v>30</v>
      </c>
      <c r="Q26" s="74">
        <v>0</v>
      </c>
      <c r="R26" s="74">
        <f t="shared" si="12"/>
        <v>1.19</v>
      </c>
      <c r="S26" s="75">
        <v>0</v>
      </c>
      <c r="T26" s="76">
        <f t="shared" si="13"/>
        <v>0</v>
      </c>
      <c r="U26" s="77">
        <v>6</v>
      </c>
      <c r="V26" s="74">
        <f t="shared" si="14"/>
        <v>95.19</v>
      </c>
      <c r="W26" s="62">
        <v>18</v>
      </c>
    </row>
    <row r="27" ht="22" customHeight="1" spans="1:23">
      <c r="A27" s="28">
        <v>19</v>
      </c>
      <c r="B27" s="34" t="s">
        <v>61</v>
      </c>
      <c r="C27" s="30">
        <v>51</v>
      </c>
      <c r="D27" s="32">
        <v>7</v>
      </c>
      <c r="E27" s="32">
        <v>50</v>
      </c>
      <c r="F27" s="32">
        <v>0</v>
      </c>
      <c r="G27" s="35">
        <v>1</v>
      </c>
      <c r="H27" s="36">
        <v>30</v>
      </c>
      <c r="I27" s="32">
        <f t="shared" si="8"/>
        <v>50</v>
      </c>
      <c r="J27" s="61">
        <f t="shared" si="9"/>
        <v>0.980392156862745</v>
      </c>
      <c r="K27" s="32">
        <v>29</v>
      </c>
      <c r="L27" s="32">
        <f t="shared" si="10"/>
        <v>50</v>
      </c>
      <c r="M27" s="58">
        <f>VLOOKUP(B:B,'[1]市直属单位  (2)'!$B$3:$L$63,11,FALSE)</f>
        <v>0</v>
      </c>
      <c r="N27" s="59">
        <f>VLOOKUP(B:B,'[1]市直属单位  (2)'!$B$3:$P$63,15,FALSE)</f>
        <v>0</v>
      </c>
      <c r="O27" s="60">
        <f t="shared" si="11"/>
        <v>1</v>
      </c>
      <c r="P27" s="36">
        <v>30</v>
      </c>
      <c r="Q27" s="74">
        <v>0</v>
      </c>
      <c r="R27" s="74">
        <f t="shared" si="12"/>
        <v>0.5</v>
      </c>
      <c r="S27" s="75">
        <v>0</v>
      </c>
      <c r="T27" s="76">
        <f t="shared" si="13"/>
        <v>0</v>
      </c>
      <c r="U27" s="77">
        <v>6</v>
      </c>
      <c r="V27" s="74">
        <f t="shared" si="14"/>
        <v>90.5</v>
      </c>
      <c r="W27" s="62">
        <v>19</v>
      </c>
    </row>
    <row r="28" ht="22" customHeight="1" spans="1:23">
      <c r="A28" s="28">
        <v>20</v>
      </c>
      <c r="B28" s="34" t="s">
        <v>62</v>
      </c>
      <c r="C28" s="30">
        <v>125</v>
      </c>
      <c r="D28" s="31">
        <v>10</v>
      </c>
      <c r="E28" s="32">
        <v>123</v>
      </c>
      <c r="F28" s="32">
        <v>0</v>
      </c>
      <c r="G28" s="35">
        <v>1</v>
      </c>
      <c r="H28" s="36">
        <v>30</v>
      </c>
      <c r="I28" s="32">
        <f t="shared" si="8"/>
        <v>123</v>
      </c>
      <c r="J28" s="61">
        <f t="shared" si="9"/>
        <v>0.984</v>
      </c>
      <c r="K28" s="32">
        <v>29</v>
      </c>
      <c r="L28" s="32">
        <f t="shared" si="10"/>
        <v>120</v>
      </c>
      <c r="M28" s="58">
        <f>VLOOKUP(B:B,'[1]市直属单位  (2)'!$B$3:$L$63,11,FALSE)</f>
        <v>0</v>
      </c>
      <c r="N28" s="59">
        <f>VLOOKUP(B:B,'[1]市直属单位  (2)'!$B$3:$P$63,15,FALSE)</f>
        <v>3</v>
      </c>
      <c r="O28" s="60">
        <f t="shared" si="11"/>
        <v>1</v>
      </c>
      <c r="P28" s="36">
        <v>30</v>
      </c>
      <c r="Q28" s="74">
        <v>0</v>
      </c>
      <c r="R28" s="74">
        <f t="shared" si="12"/>
        <v>1.2</v>
      </c>
      <c r="S28" s="75">
        <v>0</v>
      </c>
      <c r="T28" s="76">
        <f t="shared" si="13"/>
        <v>0</v>
      </c>
      <c r="U28" s="77">
        <v>28</v>
      </c>
      <c r="V28" s="74">
        <f t="shared" si="14"/>
        <v>72.2</v>
      </c>
      <c r="W28" s="62"/>
    </row>
    <row r="29" ht="22" customHeight="1" spans="1:23">
      <c r="A29" s="28">
        <v>21</v>
      </c>
      <c r="B29" s="39" t="s">
        <v>63</v>
      </c>
      <c r="C29" s="30">
        <f>VLOOKUP(B:B,'[1]市直属单位  (2)'!$B$3:$F$63,5,FALSE)</f>
        <v>38</v>
      </c>
      <c r="D29" s="31">
        <v>5</v>
      </c>
      <c r="E29" s="32">
        <f t="shared" ref="E28:E52" si="15">C29-F29</f>
        <v>38</v>
      </c>
      <c r="F29" s="32">
        <v>0</v>
      </c>
      <c r="G29" s="35">
        <v>1</v>
      </c>
      <c r="H29" s="36">
        <v>30</v>
      </c>
      <c r="I29" s="32">
        <f t="shared" si="8"/>
        <v>38</v>
      </c>
      <c r="J29" s="61">
        <f t="shared" si="9"/>
        <v>1</v>
      </c>
      <c r="K29" s="32">
        <v>30</v>
      </c>
      <c r="L29" s="32">
        <f t="shared" si="10"/>
        <v>37</v>
      </c>
      <c r="M29" s="58">
        <f>VLOOKUP(B:B,'[1]市直属单位  (2)'!$B$3:$L$63,11,FALSE)</f>
        <v>0</v>
      </c>
      <c r="N29" s="59">
        <f>VLOOKUP(B:B,'[1]市直属单位  (2)'!$B$3:$P$63,15,FALSE)</f>
        <v>1</v>
      </c>
      <c r="O29" s="60">
        <f t="shared" si="11"/>
        <v>1</v>
      </c>
      <c r="P29" s="36">
        <v>30</v>
      </c>
      <c r="Q29" s="74">
        <v>0</v>
      </c>
      <c r="R29" s="74">
        <f t="shared" si="12"/>
        <v>0.37</v>
      </c>
      <c r="S29" s="75">
        <v>0</v>
      </c>
      <c r="T29" s="76">
        <f t="shared" si="13"/>
        <v>0</v>
      </c>
      <c r="U29" s="77">
        <v>0</v>
      </c>
      <c r="V29" s="74">
        <f t="shared" si="14"/>
        <v>95.37</v>
      </c>
      <c r="W29" s="62"/>
    </row>
    <row r="30" ht="22" customHeight="1" spans="1:23">
      <c r="A30" s="28">
        <v>22</v>
      </c>
      <c r="B30" s="38" t="s">
        <v>64</v>
      </c>
      <c r="C30" s="30">
        <f>VLOOKUP(B:B,'[1]市直属单位  (2)'!$B$3:$F$63,5,FALSE)</f>
        <v>36</v>
      </c>
      <c r="D30" s="31">
        <v>5</v>
      </c>
      <c r="E30" s="40">
        <f t="shared" si="15"/>
        <v>36</v>
      </c>
      <c r="F30" s="40">
        <v>0</v>
      </c>
      <c r="G30" s="35">
        <v>1</v>
      </c>
      <c r="H30" s="41">
        <v>30</v>
      </c>
      <c r="I30" s="41">
        <f t="shared" si="8"/>
        <v>36</v>
      </c>
      <c r="J30" s="61">
        <f t="shared" si="9"/>
        <v>1</v>
      </c>
      <c r="K30" s="32">
        <v>30</v>
      </c>
      <c r="L30" s="32">
        <f t="shared" si="10"/>
        <v>36</v>
      </c>
      <c r="M30" s="58">
        <f>VLOOKUP(B:B,'[1]市直属单位  (2)'!$B$3:$L$63,11,FALSE)</f>
        <v>0</v>
      </c>
      <c r="N30" s="59">
        <f>VLOOKUP(B:B,'[1]市直属单位  (2)'!$B$3:$P$63,15,FALSE)</f>
        <v>0</v>
      </c>
      <c r="O30" s="60">
        <f t="shared" si="11"/>
        <v>1</v>
      </c>
      <c r="P30" s="41">
        <v>30</v>
      </c>
      <c r="Q30" s="74">
        <v>0</v>
      </c>
      <c r="R30" s="74">
        <f t="shared" si="12"/>
        <v>0.36</v>
      </c>
      <c r="S30" s="75">
        <v>0</v>
      </c>
      <c r="T30" s="76">
        <f t="shared" si="13"/>
        <v>0</v>
      </c>
      <c r="U30" s="77">
        <v>1</v>
      </c>
      <c r="V30" s="74">
        <f t="shared" si="14"/>
        <v>94.36</v>
      </c>
      <c r="W30" s="62"/>
    </row>
    <row r="31" ht="22" customHeight="1" spans="1:23">
      <c r="A31" s="28">
        <v>23</v>
      </c>
      <c r="B31" s="29" t="s">
        <v>65</v>
      </c>
      <c r="C31" s="30">
        <f>VLOOKUP(B:B,'[1]市直属单位  (2)'!$B$3:$F$63,5,FALSE)</f>
        <v>34</v>
      </c>
      <c r="D31" s="31">
        <v>4.5</v>
      </c>
      <c r="E31" s="32">
        <f t="shared" si="15"/>
        <v>34</v>
      </c>
      <c r="F31" s="32">
        <v>0</v>
      </c>
      <c r="G31" s="35">
        <v>1</v>
      </c>
      <c r="H31" s="36">
        <v>30</v>
      </c>
      <c r="I31" s="36">
        <f t="shared" si="8"/>
        <v>34</v>
      </c>
      <c r="J31" s="61">
        <f t="shared" si="9"/>
        <v>1</v>
      </c>
      <c r="K31" s="32">
        <v>30</v>
      </c>
      <c r="L31" s="32">
        <f t="shared" si="10"/>
        <v>34</v>
      </c>
      <c r="M31" s="58">
        <f>VLOOKUP(B:B,'[1]市直属单位  (2)'!$B$3:$L$63,11,FALSE)</f>
        <v>0</v>
      </c>
      <c r="N31" s="59">
        <f>VLOOKUP(B:B,'[1]市直属单位  (2)'!$B$3:$P$63,15,FALSE)</f>
        <v>0</v>
      </c>
      <c r="O31" s="60">
        <f t="shared" si="11"/>
        <v>1</v>
      </c>
      <c r="P31" s="36">
        <v>30</v>
      </c>
      <c r="Q31" s="74">
        <v>0</v>
      </c>
      <c r="R31" s="74">
        <f t="shared" si="12"/>
        <v>0.34</v>
      </c>
      <c r="S31" s="75">
        <v>0</v>
      </c>
      <c r="T31" s="76">
        <f t="shared" si="13"/>
        <v>0</v>
      </c>
      <c r="U31" s="77">
        <v>0</v>
      </c>
      <c r="V31" s="74">
        <f t="shared" si="14"/>
        <v>94.84</v>
      </c>
      <c r="W31" s="62"/>
    </row>
    <row r="32" ht="22" customHeight="1" spans="1:23">
      <c r="A32" s="28">
        <v>24</v>
      </c>
      <c r="B32" s="34" t="s">
        <v>66</v>
      </c>
      <c r="C32" s="30">
        <f>VLOOKUP(B:B,'[1]市直属单位  (2)'!$B$3:$F$63,5,FALSE)</f>
        <v>31</v>
      </c>
      <c r="D32" s="32">
        <v>4.5</v>
      </c>
      <c r="E32" s="32">
        <f t="shared" si="15"/>
        <v>31</v>
      </c>
      <c r="F32" s="32">
        <v>0</v>
      </c>
      <c r="G32" s="35">
        <v>1</v>
      </c>
      <c r="H32" s="36">
        <v>30</v>
      </c>
      <c r="I32" s="36">
        <f t="shared" si="8"/>
        <v>31</v>
      </c>
      <c r="J32" s="61">
        <f t="shared" si="9"/>
        <v>1</v>
      </c>
      <c r="K32" s="32">
        <v>30</v>
      </c>
      <c r="L32" s="32">
        <f t="shared" si="10"/>
        <v>29</v>
      </c>
      <c r="M32" s="58">
        <f>VLOOKUP(B:B,'[1]市直属单位  (2)'!$B$3:$L$63,11,FALSE)</f>
        <v>0</v>
      </c>
      <c r="N32" s="59">
        <f>VLOOKUP(B:B,'[1]市直属单位  (2)'!$B$3:$P$63,15,FALSE)</f>
        <v>2</v>
      </c>
      <c r="O32" s="60">
        <f t="shared" si="11"/>
        <v>1</v>
      </c>
      <c r="P32" s="36">
        <v>30</v>
      </c>
      <c r="Q32" s="74">
        <v>0</v>
      </c>
      <c r="R32" s="74">
        <f t="shared" si="12"/>
        <v>0.29</v>
      </c>
      <c r="S32" s="75">
        <v>0</v>
      </c>
      <c r="T32" s="76">
        <f t="shared" si="13"/>
        <v>0</v>
      </c>
      <c r="U32" s="77">
        <v>6</v>
      </c>
      <c r="V32" s="74">
        <f t="shared" si="14"/>
        <v>88.79</v>
      </c>
      <c r="W32" s="62"/>
    </row>
    <row r="33" ht="22" customHeight="1" spans="1:23">
      <c r="A33" s="28">
        <v>25</v>
      </c>
      <c r="B33" s="34" t="s">
        <v>67</v>
      </c>
      <c r="C33" s="30">
        <f>VLOOKUP(B:B,'[1]市直属单位  (2)'!$B$3:$F$63,5,FALSE)</f>
        <v>26</v>
      </c>
      <c r="D33" s="32">
        <v>3.5</v>
      </c>
      <c r="E33" s="32">
        <f t="shared" si="15"/>
        <v>26</v>
      </c>
      <c r="F33" s="32">
        <v>0</v>
      </c>
      <c r="G33" s="35">
        <v>1</v>
      </c>
      <c r="H33" s="36">
        <v>30</v>
      </c>
      <c r="I33" s="32">
        <f t="shared" si="8"/>
        <v>26</v>
      </c>
      <c r="J33" s="61">
        <f t="shared" si="9"/>
        <v>1</v>
      </c>
      <c r="K33" s="32">
        <v>30</v>
      </c>
      <c r="L33" s="32">
        <f t="shared" si="10"/>
        <v>26</v>
      </c>
      <c r="M33" s="58">
        <f>VLOOKUP(B:B,'[1]市直属单位  (2)'!$B$3:$L$63,11,FALSE)</f>
        <v>0</v>
      </c>
      <c r="N33" s="59">
        <f>VLOOKUP(B:B,'[1]市直属单位  (2)'!$B$3:$P$63,15,FALSE)</f>
        <v>0</v>
      </c>
      <c r="O33" s="60">
        <f t="shared" si="11"/>
        <v>1</v>
      </c>
      <c r="P33" s="36">
        <v>30</v>
      </c>
      <c r="Q33" s="74">
        <v>0</v>
      </c>
      <c r="R33" s="74">
        <f t="shared" si="12"/>
        <v>0.26</v>
      </c>
      <c r="S33" s="75">
        <v>25</v>
      </c>
      <c r="T33" s="76">
        <f t="shared" si="13"/>
        <v>0</v>
      </c>
      <c r="U33" s="77">
        <v>0</v>
      </c>
      <c r="V33" s="74">
        <f t="shared" si="14"/>
        <v>118.76</v>
      </c>
      <c r="W33" s="62"/>
    </row>
    <row r="34" ht="22" customHeight="1" spans="1:23">
      <c r="A34" s="28">
        <v>26</v>
      </c>
      <c r="B34" s="34" t="s">
        <v>68</v>
      </c>
      <c r="C34" s="30">
        <f>VLOOKUP(B:B,'[1]市直属单位  (2)'!$B$3:$F$63,5,FALSE)</f>
        <v>26</v>
      </c>
      <c r="D34" s="32">
        <v>3.5</v>
      </c>
      <c r="E34" s="32">
        <f t="shared" si="15"/>
        <v>26</v>
      </c>
      <c r="F34" s="32">
        <v>0</v>
      </c>
      <c r="G34" s="35">
        <v>1</v>
      </c>
      <c r="H34" s="36">
        <v>30</v>
      </c>
      <c r="I34" s="36">
        <f t="shared" si="8"/>
        <v>26</v>
      </c>
      <c r="J34" s="61">
        <f t="shared" si="9"/>
        <v>1</v>
      </c>
      <c r="K34" s="32">
        <v>30</v>
      </c>
      <c r="L34" s="32">
        <f t="shared" si="10"/>
        <v>26</v>
      </c>
      <c r="M34" s="58">
        <f>VLOOKUP(B:B,'[1]市直属单位  (2)'!$B$3:$L$63,11,FALSE)</f>
        <v>0</v>
      </c>
      <c r="N34" s="59">
        <f>VLOOKUP(B:B,'[1]市直属单位  (2)'!$B$3:$P$63,15,FALSE)</f>
        <v>0</v>
      </c>
      <c r="O34" s="60">
        <f t="shared" si="11"/>
        <v>1</v>
      </c>
      <c r="P34" s="36">
        <v>30</v>
      </c>
      <c r="Q34" s="74">
        <v>0</v>
      </c>
      <c r="R34" s="74">
        <f t="shared" si="12"/>
        <v>0.26</v>
      </c>
      <c r="S34" s="75">
        <v>0</v>
      </c>
      <c r="T34" s="76">
        <f t="shared" si="13"/>
        <v>0</v>
      </c>
      <c r="U34" s="77">
        <v>0</v>
      </c>
      <c r="V34" s="74">
        <f t="shared" si="14"/>
        <v>93.76</v>
      </c>
      <c r="W34" s="62"/>
    </row>
    <row r="35" ht="22" customHeight="1" spans="1:23">
      <c r="A35" s="28">
        <v>27</v>
      </c>
      <c r="B35" s="42" t="s">
        <v>69</v>
      </c>
      <c r="C35" s="30">
        <f>VLOOKUP(B:B,'[1]市直属单位  (2)'!$B$3:$F$63,5,FALSE)</f>
        <v>23</v>
      </c>
      <c r="D35" s="31">
        <v>3</v>
      </c>
      <c r="E35" s="32">
        <f t="shared" si="15"/>
        <v>23</v>
      </c>
      <c r="F35" s="36">
        <v>0</v>
      </c>
      <c r="G35" s="35">
        <v>1</v>
      </c>
      <c r="H35" s="36">
        <v>30</v>
      </c>
      <c r="I35" s="36">
        <f t="shared" si="8"/>
        <v>23</v>
      </c>
      <c r="J35" s="61">
        <f t="shared" si="9"/>
        <v>1</v>
      </c>
      <c r="K35" s="32">
        <v>30</v>
      </c>
      <c r="L35" s="32">
        <f t="shared" si="10"/>
        <v>20</v>
      </c>
      <c r="M35" s="58">
        <f>VLOOKUP(B:B,'[1]市直属单位  (2)'!$B$3:$L$63,11,FALSE)</f>
        <v>0</v>
      </c>
      <c r="N35" s="59">
        <f>VLOOKUP(B:B,'[1]市直属单位  (2)'!$B$3:$P$63,15,FALSE)</f>
        <v>3</v>
      </c>
      <c r="O35" s="60">
        <f t="shared" si="11"/>
        <v>1</v>
      </c>
      <c r="P35" s="36">
        <v>30</v>
      </c>
      <c r="Q35" s="74">
        <v>0</v>
      </c>
      <c r="R35" s="74">
        <f t="shared" si="12"/>
        <v>0.2</v>
      </c>
      <c r="S35" s="75">
        <v>0</v>
      </c>
      <c r="T35" s="76">
        <f t="shared" si="13"/>
        <v>0</v>
      </c>
      <c r="U35" s="77">
        <v>0</v>
      </c>
      <c r="V35" s="74">
        <f t="shared" si="14"/>
        <v>93.2</v>
      </c>
      <c r="W35" s="62"/>
    </row>
    <row r="36" ht="22" customHeight="1" spans="1:23">
      <c r="A36" s="28">
        <v>28</v>
      </c>
      <c r="B36" s="34" t="s">
        <v>70</v>
      </c>
      <c r="C36" s="30">
        <f>VLOOKUP(B:B,'[1]市直属单位  (2)'!$B$3:$F$63,5,FALSE)</f>
        <v>22</v>
      </c>
      <c r="D36" s="31">
        <v>3</v>
      </c>
      <c r="E36" s="32">
        <f t="shared" si="15"/>
        <v>22</v>
      </c>
      <c r="F36" s="32">
        <v>0</v>
      </c>
      <c r="G36" s="35">
        <v>1</v>
      </c>
      <c r="H36" s="36">
        <v>30</v>
      </c>
      <c r="I36" s="32">
        <f t="shared" si="8"/>
        <v>22</v>
      </c>
      <c r="J36" s="61">
        <f t="shared" si="9"/>
        <v>1</v>
      </c>
      <c r="K36" s="32">
        <v>30</v>
      </c>
      <c r="L36" s="32">
        <f t="shared" si="10"/>
        <v>22</v>
      </c>
      <c r="M36" s="58">
        <f>VLOOKUP(B:B,'[1]市直属单位  (2)'!$B$3:$L$63,11,FALSE)</f>
        <v>0</v>
      </c>
      <c r="N36" s="59">
        <f>VLOOKUP(B:B,'[1]市直属单位  (2)'!$B$3:$P$63,15,FALSE)</f>
        <v>0</v>
      </c>
      <c r="O36" s="60">
        <f t="shared" si="11"/>
        <v>1</v>
      </c>
      <c r="P36" s="36">
        <v>30</v>
      </c>
      <c r="Q36" s="74">
        <v>0</v>
      </c>
      <c r="R36" s="74">
        <f t="shared" si="12"/>
        <v>0.22</v>
      </c>
      <c r="S36" s="75">
        <v>0</v>
      </c>
      <c r="T36" s="76">
        <f t="shared" si="13"/>
        <v>0</v>
      </c>
      <c r="U36" s="77">
        <v>0</v>
      </c>
      <c r="V36" s="74">
        <f t="shared" si="14"/>
        <v>93.22</v>
      </c>
      <c r="W36" s="62"/>
    </row>
    <row r="37" ht="22" customHeight="1" spans="1:23">
      <c r="A37" s="28">
        <v>29</v>
      </c>
      <c r="B37" s="43" t="s">
        <v>71</v>
      </c>
      <c r="C37" s="30">
        <f>VLOOKUP(B:B,'[1]市直属单位  (2)'!$B$3:$F$63,5,FALSE)</f>
        <v>21</v>
      </c>
      <c r="D37" s="31">
        <v>3</v>
      </c>
      <c r="E37" s="32">
        <f t="shared" si="15"/>
        <v>21</v>
      </c>
      <c r="F37" s="32">
        <v>0</v>
      </c>
      <c r="G37" s="35">
        <v>1</v>
      </c>
      <c r="H37" s="36">
        <v>30</v>
      </c>
      <c r="I37" s="36">
        <f t="shared" si="8"/>
        <v>21</v>
      </c>
      <c r="J37" s="61">
        <f t="shared" si="9"/>
        <v>1</v>
      </c>
      <c r="K37" s="32">
        <v>30</v>
      </c>
      <c r="L37" s="32">
        <f t="shared" si="10"/>
        <v>20</v>
      </c>
      <c r="M37" s="58">
        <f>VLOOKUP(B:B,'[1]市直属单位  (2)'!$B$3:$L$63,11,FALSE)</f>
        <v>0</v>
      </c>
      <c r="N37" s="59">
        <f>VLOOKUP(B:B,'[1]市直属单位  (2)'!$B$3:$P$63,15,FALSE)</f>
        <v>1</v>
      </c>
      <c r="O37" s="60">
        <f t="shared" si="11"/>
        <v>1</v>
      </c>
      <c r="P37" s="36">
        <v>30</v>
      </c>
      <c r="Q37" s="74">
        <v>0</v>
      </c>
      <c r="R37" s="74">
        <f t="shared" si="12"/>
        <v>0.2</v>
      </c>
      <c r="S37" s="75">
        <v>0</v>
      </c>
      <c r="T37" s="76">
        <f t="shared" si="13"/>
        <v>0</v>
      </c>
      <c r="U37" s="77">
        <v>0</v>
      </c>
      <c r="V37" s="74">
        <f t="shared" si="14"/>
        <v>93.2</v>
      </c>
      <c r="W37" s="62"/>
    </row>
    <row r="38" ht="22" customHeight="1" spans="1:23">
      <c r="A38" s="28">
        <v>30</v>
      </c>
      <c r="B38" s="44" t="s">
        <v>72</v>
      </c>
      <c r="C38" s="30">
        <f>VLOOKUP(B:B,'[1]市直属单位  (2)'!$B$3:$F$63,5,FALSE)</f>
        <v>17</v>
      </c>
      <c r="D38" s="31">
        <v>2.5</v>
      </c>
      <c r="E38" s="32">
        <f t="shared" si="15"/>
        <v>17</v>
      </c>
      <c r="F38" s="32">
        <v>0</v>
      </c>
      <c r="G38" s="35">
        <v>1</v>
      </c>
      <c r="H38" s="36">
        <v>30</v>
      </c>
      <c r="I38" s="36">
        <f t="shared" si="8"/>
        <v>17</v>
      </c>
      <c r="J38" s="61">
        <f t="shared" si="9"/>
        <v>1</v>
      </c>
      <c r="K38" s="32">
        <v>30</v>
      </c>
      <c r="L38" s="32">
        <f t="shared" si="10"/>
        <v>17</v>
      </c>
      <c r="M38" s="58">
        <f>VLOOKUP(B:B,'[1]市直属单位  (2)'!$B$3:$L$63,11,FALSE)</f>
        <v>0</v>
      </c>
      <c r="N38" s="59">
        <f>VLOOKUP(B:B,'[1]市直属单位  (2)'!$B$3:$P$63,15,FALSE)</f>
        <v>0</v>
      </c>
      <c r="O38" s="60">
        <f t="shared" si="11"/>
        <v>1</v>
      </c>
      <c r="P38" s="36">
        <v>30</v>
      </c>
      <c r="Q38" s="74">
        <v>0</v>
      </c>
      <c r="R38" s="74">
        <f t="shared" si="12"/>
        <v>0.17</v>
      </c>
      <c r="S38" s="75">
        <v>0</v>
      </c>
      <c r="T38" s="76">
        <f t="shared" si="13"/>
        <v>0</v>
      </c>
      <c r="U38" s="77">
        <v>1</v>
      </c>
      <c r="V38" s="74">
        <f t="shared" si="14"/>
        <v>91.67</v>
      </c>
      <c r="W38" s="62"/>
    </row>
    <row r="39" ht="22" customHeight="1" spans="1:23">
      <c r="A39" s="28">
        <v>31</v>
      </c>
      <c r="B39" s="37" t="s">
        <v>73</v>
      </c>
      <c r="C39" s="30">
        <f>VLOOKUP(B:B,'[1]市直属单位  (2)'!$B$3:$F$63,5,FALSE)</f>
        <v>16</v>
      </c>
      <c r="D39" s="31">
        <v>2.5</v>
      </c>
      <c r="E39" s="32">
        <f t="shared" si="15"/>
        <v>16</v>
      </c>
      <c r="F39" s="32">
        <v>0</v>
      </c>
      <c r="G39" s="33">
        <v>1</v>
      </c>
      <c r="H39" s="36">
        <v>30</v>
      </c>
      <c r="I39" s="32">
        <f t="shared" si="8"/>
        <v>16</v>
      </c>
      <c r="J39" s="57">
        <f t="shared" si="9"/>
        <v>1</v>
      </c>
      <c r="K39" s="32">
        <v>30</v>
      </c>
      <c r="L39" s="32">
        <f t="shared" si="10"/>
        <v>16</v>
      </c>
      <c r="M39" s="58">
        <f>VLOOKUP(B:B,'[1]市直属单位  (2)'!$B$3:$L$63,11,FALSE)</f>
        <v>0</v>
      </c>
      <c r="N39" s="59">
        <f>VLOOKUP(B:B,'[1]市直属单位  (2)'!$B$3:$P$63,15,FALSE)</f>
        <v>0</v>
      </c>
      <c r="O39" s="60">
        <f t="shared" si="11"/>
        <v>1</v>
      </c>
      <c r="P39" s="32">
        <v>30</v>
      </c>
      <c r="Q39" s="74">
        <v>0</v>
      </c>
      <c r="R39" s="74">
        <f t="shared" si="12"/>
        <v>0.16</v>
      </c>
      <c r="S39" s="75">
        <v>0</v>
      </c>
      <c r="T39" s="76">
        <f t="shared" si="13"/>
        <v>0</v>
      </c>
      <c r="U39" s="77">
        <v>0</v>
      </c>
      <c r="V39" s="74">
        <f t="shared" si="14"/>
        <v>92.66</v>
      </c>
      <c r="W39" s="78"/>
    </row>
    <row r="40" ht="22" customHeight="1" spans="1:23">
      <c r="A40" s="28">
        <v>32</v>
      </c>
      <c r="B40" s="34" t="s">
        <v>74</v>
      </c>
      <c r="C40" s="30">
        <f>VLOOKUP(B:B,'[1]市直属单位  (2)'!$B$3:$F$63,5,FALSE)</f>
        <v>14</v>
      </c>
      <c r="D40" s="31">
        <v>2</v>
      </c>
      <c r="E40" s="32">
        <f t="shared" si="15"/>
        <v>14</v>
      </c>
      <c r="F40" s="32">
        <v>0</v>
      </c>
      <c r="G40" s="35">
        <v>1</v>
      </c>
      <c r="H40" s="36">
        <v>30</v>
      </c>
      <c r="I40" s="32">
        <f t="shared" si="8"/>
        <v>14</v>
      </c>
      <c r="J40" s="61">
        <f t="shared" si="9"/>
        <v>1</v>
      </c>
      <c r="K40" s="32">
        <v>30</v>
      </c>
      <c r="L40" s="32">
        <f t="shared" si="10"/>
        <v>14</v>
      </c>
      <c r="M40" s="58">
        <f>VLOOKUP(B:B,'[1]市直属单位  (2)'!$B$3:$L$63,11,FALSE)</f>
        <v>0</v>
      </c>
      <c r="N40" s="59">
        <f>VLOOKUP(B:B,'[1]市直属单位  (2)'!$B$3:$P$63,15,FALSE)</f>
        <v>0</v>
      </c>
      <c r="O40" s="60">
        <f t="shared" si="11"/>
        <v>1</v>
      </c>
      <c r="P40" s="36">
        <v>30</v>
      </c>
      <c r="Q40" s="74">
        <v>0</v>
      </c>
      <c r="R40" s="74">
        <f t="shared" si="12"/>
        <v>0.14</v>
      </c>
      <c r="S40" s="75">
        <v>0</v>
      </c>
      <c r="T40" s="76">
        <f t="shared" si="13"/>
        <v>0</v>
      </c>
      <c r="U40" s="77">
        <v>0</v>
      </c>
      <c r="V40" s="74">
        <f t="shared" si="14"/>
        <v>92.14</v>
      </c>
      <c r="W40" s="62"/>
    </row>
    <row r="41" ht="22" customHeight="1" spans="1:23">
      <c r="A41" s="28">
        <v>33</v>
      </c>
      <c r="B41" s="34" t="s">
        <v>75</v>
      </c>
      <c r="C41" s="30">
        <f>VLOOKUP(B:B,'[1]市直属单位  (2)'!$B$3:$F$63,5,FALSE)</f>
        <v>14</v>
      </c>
      <c r="D41" s="31">
        <v>1</v>
      </c>
      <c r="E41" s="32">
        <f t="shared" si="15"/>
        <v>14</v>
      </c>
      <c r="F41" s="32">
        <v>0</v>
      </c>
      <c r="G41" s="35">
        <v>1</v>
      </c>
      <c r="H41" s="36">
        <v>30</v>
      </c>
      <c r="I41" s="32">
        <f t="shared" si="8"/>
        <v>14</v>
      </c>
      <c r="J41" s="61">
        <f t="shared" si="9"/>
        <v>1</v>
      </c>
      <c r="K41" s="32">
        <v>30</v>
      </c>
      <c r="L41" s="32">
        <f t="shared" si="10"/>
        <v>14</v>
      </c>
      <c r="M41" s="58">
        <f>VLOOKUP(B:B,'[1]市直属单位  (2)'!$B$3:$L$63,11,FALSE)</f>
        <v>0</v>
      </c>
      <c r="N41" s="59">
        <f>VLOOKUP(B:B,'[1]市直属单位  (2)'!$B$3:$P$63,15,FALSE)</f>
        <v>0</v>
      </c>
      <c r="O41" s="60">
        <f t="shared" si="11"/>
        <v>1</v>
      </c>
      <c r="P41" s="36">
        <v>30</v>
      </c>
      <c r="Q41" s="74">
        <v>0</v>
      </c>
      <c r="R41" s="74">
        <f t="shared" si="12"/>
        <v>0.14</v>
      </c>
      <c r="S41" s="75">
        <v>0</v>
      </c>
      <c r="T41" s="76">
        <f t="shared" si="13"/>
        <v>0</v>
      </c>
      <c r="U41" s="77">
        <v>4</v>
      </c>
      <c r="V41" s="74">
        <f t="shared" si="14"/>
        <v>87.14</v>
      </c>
      <c r="W41" s="62"/>
    </row>
    <row r="42" ht="22" customHeight="1" spans="1:23">
      <c r="A42" s="28">
        <v>34</v>
      </c>
      <c r="B42" s="34" t="s">
        <v>76</v>
      </c>
      <c r="C42" s="30">
        <f>VLOOKUP(B:B,'[1]市直属单位  (2)'!$B$3:$F$63,5,FALSE)</f>
        <v>11</v>
      </c>
      <c r="D42" s="32">
        <v>1.5</v>
      </c>
      <c r="E42" s="32">
        <f t="shared" si="15"/>
        <v>11</v>
      </c>
      <c r="F42" s="32">
        <v>0</v>
      </c>
      <c r="G42" s="35">
        <v>1</v>
      </c>
      <c r="H42" s="36">
        <v>30</v>
      </c>
      <c r="I42" s="32">
        <f t="shared" si="8"/>
        <v>11</v>
      </c>
      <c r="J42" s="61">
        <f t="shared" si="9"/>
        <v>1</v>
      </c>
      <c r="K42" s="32">
        <v>30</v>
      </c>
      <c r="L42" s="32">
        <f t="shared" si="10"/>
        <v>11</v>
      </c>
      <c r="M42" s="58">
        <f>VLOOKUP(B:B,'[1]市直属单位  (2)'!$B$3:$L$63,11,FALSE)</f>
        <v>0</v>
      </c>
      <c r="N42" s="59">
        <f>VLOOKUP(B:B,'[1]市直属单位  (2)'!$B$3:$P$63,15,FALSE)</f>
        <v>0</v>
      </c>
      <c r="O42" s="60">
        <f t="shared" si="11"/>
        <v>1</v>
      </c>
      <c r="P42" s="32">
        <v>30</v>
      </c>
      <c r="Q42" s="74">
        <v>0</v>
      </c>
      <c r="R42" s="74">
        <f t="shared" si="12"/>
        <v>0.11</v>
      </c>
      <c r="S42" s="75">
        <v>0</v>
      </c>
      <c r="T42" s="76">
        <f t="shared" si="13"/>
        <v>0</v>
      </c>
      <c r="U42" s="77">
        <v>0</v>
      </c>
      <c r="V42" s="74">
        <f t="shared" si="14"/>
        <v>91.61</v>
      </c>
      <c r="W42" s="62"/>
    </row>
    <row r="43" ht="22" customHeight="1" spans="1:23">
      <c r="A43" s="28">
        <v>35</v>
      </c>
      <c r="B43" s="34" t="s">
        <v>77</v>
      </c>
      <c r="C43" s="30">
        <f>VLOOKUP(B:B,'[1]市直属单位  (2)'!$B$3:$F$63,5,FALSE)</f>
        <v>10</v>
      </c>
      <c r="D43" s="32">
        <v>1.5</v>
      </c>
      <c r="E43" s="40">
        <f t="shared" si="15"/>
        <v>10</v>
      </c>
      <c r="F43" s="40">
        <v>0</v>
      </c>
      <c r="G43" s="35">
        <v>1</v>
      </c>
      <c r="H43" s="41">
        <v>30</v>
      </c>
      <c r="I43" s="40">
        <f t="shared" si="8"/>
        <v>10</v>
      </c>
      <c r="J43" s="61">
        <f t="shared" si="9"/>
        <v>1</v>
      </c>
      <c r="K43" s="32">
        <v>30</v>
      </c>
      <c r="L43" s="32">
        <f t="shared" si="10"/>
        <v>9</v>
      </c>
      <c r="M43" s="58">
        <f>VLOOKUP(B:B,'[1]市直属单位  (2)'!$B$3:$L$63,11,FALSE)</f>
        <v>0</v>
      </c>
      <c r="N43" s="59">
        <f>VLOOKUP(B:B,'[1]市直属单位  (2)'!$B$3:$P$63,15,FALSE)</f>
        <v>1</v>
      </c>
      <c r="O43" s="60">
        <f t="shared" si="11"/>
        <v>1</v>
      </c>
      <c r="P43" s="41">
        <v>30</v>
      </c>
      <c r="Q43" s="74">
        <v>0</v>
      </c>
      <c r="R43" s="74">
        <f t="shared" si="12"/>
        <v>0.09</v>
      </c>
      <c r="S43" s="75">
        <v>0</v>
      </c>
      <c r="T43" s="76">
        <f t="shared" si="13"/>
        <v>0</v>
      </c>
      <c r="U43" s="77">
        <v>0</v>
      </c>
      <c r="V43" s="74">
        <f t="shared" si="14"/>
        <v>91.59</v>
      </c>
      <c r="W43" s="62"/>
    </row>
    <row r="44" ht="22" customHeight="1" spans="1:23">
      <c r="A44" s="28">
        <v>36</v>
      </c>
      <c r="B44" s="39" t="s">
        <v>78</v>
      </c>
      <c r="C44" s="30">
        <f>VLOOKUP(B:B,'[1]市直属单位  (2)'!$B$3:$F$63,5,FALSE)</f>
        <v>10</v>
      </c>
      <c r="D44" s="32">
        <v>1.5</v>
      </c>
      <c r="E44" s="32">
        <f t="shared" si="15"/>
        <v>10</v>
      </c>
      <c r="F44" s="32">
        <v>0</v>
      </c>
      <c r="G44" s="35">
        <v>1</v>
      </c>
      <c r="H44" s="36">
        <v>30</v>
      </c>
      <c r="I44" s="32">
        <f t="shared" si="8"/>
        <v>10</v>
      </c>
      <c r="J44" s="61">
        <f t="shared" si="9"/>
        <v>1</v>
      </c>
      <c r="K44" s="32">
        <v>30</v>
      </c>
      <c r="L44" s="32">
        <f t="shared" si="10"/>
        <v>8</v>
      </c>
      <c r="M44" s="58">
        <f>VLOOKUP(B:B,'[1]市直属单位  (2)'!$B$3:$L$63,11,FALSE)</f>
        <v>0</v>
      </c>
      <c r="N44" s="59">
        <f>VLOOKUP(B:B,'[1]市直属单位  (2)'!$B$3:$P$63,15,FALSE)</f>
        <v>2</v>
      </c>
      <c r="O44" s="60">
        <f t="shared" si="11"/>
        <v>1</v>
      </c>
      <c r="P44" s="36">
        <v>30</v>
      </c>
      <c r="Q44" s="74">
        <v>0</v>
      </c>
      <c r="R44" s="74">
        <f t="shared" si="12"/>
        <v>0.08</v>
      </c>
      <c r="S44" s="75">
        <v>1</v>
      </c>
      <c r="T44" s="76">
        <f t="shared" si="13"/>
        <v>0</v>
      </c>
      <c r="U44" s="77">
        <v>0</v>
      </c>
      <c r="V44" s="74">
        <f t="shared" si="14"/>
        <v>92.58</v>
      </c>
      <c r="W44" s="62"/>
    </row>
    <row r="45" s="3" customFormat="1" ht="22" customHeight="1" spans="1:23">
      <c r="A45" s="28">
        <v>37</v>
      </c>
      <c r="B45" s="38" t="s">
        <v>79</v>
      </c>
      <c r="C45" s="30">
        <f>VLOOKUP(B:B,'[1]市直属单位  (2)'!$B$3:$F$63,5,FALSE)</f>
        <v>10</v>
      </c>
      <c r="D45" s="32">
        <v>1.5</v>
      </c>
      <c r="E45" s="32">
        <f t="shared" si="15"/>
        <v>10</v>
      </c>
      <c r="F45" s="32">
        <v>0</v>
      </c>
      <c r="G45" s="35">
        <v>1</v>
      </c>
      <c r="H45" s="36">
        <v>30</v>
      </c>
      <c r="I45" s="36">
        <f t="shared" si="8"/>
        <v>10</v>
      </c>
      <c r="J45" s="61">
        <f t="shared" si="9"/>
        <v>1</v>
      </c>
      <c r="K45" s="32">
        <v>30</v>
      </c>
      <c r="L45" s="32">
        <f t="shared" si="10"/>
        <v>10</v>
      </c>
      <c r="M45" s="58">
        <f>VLOOKUP(B:B,'[1]市直属单位  (2)'!$B$3:$L$63,11,FALSE)</f>
        <v>0</v>
      </c>
      <c r="N45" s="59">
        <f>VLOOKUP(B:B,'[1]市直属单位  (2)'!$B$3:$P$63,15,FALSE)</f>
        <v>0</v>
      </c>
      <c r="O45" s="60">
        <f t="shared" si="11"/>
        <v>1</v>
      </c>
      <c r="P45" s="36">
        <v>30</v>
      </c>
      <c r="Q45" s="74">
        <v>0</v>
      </c>
      <c r="R45" s="74">
        <f t="shared" si="12"/>
        <v>0.1</v>
      </c>
      <c r="S45" s="75">
        <v>0</v>
      </c>
      <c r="T45" s="76">
        <f t="shared" si="13"/>
        <v>0</v>
      </c>
      <c r="U45" s="77">
        <v>0</v>
      </c>
      <c r="V45" s="74">
        <f t="shared" si="14"/>
        <v>91.6</v>
      </c>
      <c r="W45" s="62"/>
    </row>
    <row r="46" ht="22" customHeight="1" spans="1:23">
      <c r="A46" s="28">
        <v>38</v>
      </c>
      <c r="B46" s="29" t="s">
        <v>80</v>
      </c>
      <c r="C46" s="30">
        <f>VLOOKUP(B:B,'[1]市直属单位  (2)'!$B$3:$F$63,5,FALSE)</f>
        <v>6</v>
      </c>
      <c r="D46" s="32">
        <v>1</v>
      </c>
      <c r="E46" s="32">
        <f t="shared" si="15"/>
        <v>6</v>
      </c>
      <c r="F46" s="32">
        <v>0</v>
      </c>
      <c r="G46" s="35">
        <v>1</v>
      </c>
      <c r="H46" s="36">
        <v>30</v>
      </c>
      <c r="I46" s="36">
        <f t="shared" si="8"/>
        <v>6</v>
      </c>
      <c r="J46" s="61">
        <f t="shared" si="9"/>
        <v>1</v>
      </c>
      <c r="K46" s="32">
        <v>30</v>
      </c>
      <c r="L46" s="32">
        <f t="shared" si="10"/>
        <v>6</v>
      </c>
      <c r="M46" s="58">
        <f>VLOOKUP(B:B,'[1]市直属单位  (2)'!$B$3:$L$63,11,FALSE)</f>
        <v>0</v>
      </c>
      <c r="N46" s="59">
        <f>VLOOKUP(B:B,'[1]市直属单位  (2)'!$B$3:$P$63,15,FALSE)</f>
        <v>0</v>
      </c>
      <c r="O46" s="60">
        <f t="shared" si="11"/>
        <v>1</v>
      </c>
      <c r="P46" s="36">
        <v>30</v>
      </c>
      <c r="Q46" s="74">
        <v>0</v>
      </c>
      <c r="R46" s="74">
        <f t="shared" si="12"/>
        <v>0.06</v>
      </c>
      <c r="S46" s="75">
        <v>0</v>
      </c>
      <c r="T46" s="76">
        <f t="shared" si="13"/>
        <v>0</v>
      </c>
      <c r="U46" s="77">
        <v>0</v>
      </c>
      <c r="V46" s="74">
        <f t="shared" si="14"/>
        <v>91.06</v>
      </c>
      <c r="W46" s="62"/>
    </row>
    <row r="47" ht="22" customHeight="1" spans="1:23">
      <c r="A47" s="28">
        <v>39</v>
      </c>
      <c r="B47" s="42" t="s">
        <v>81</v>
      </c>
      <c r="C47" s="30">
        <f>VLOOKUP(B:B,'[1]市直属单位  (2)'!$B$3:$F$63,5,FALSE)</f>
        <v>6</v>
      </c>
      <c r="D47" s="32">
        <v>1</v>
      </c>
      <c r="E47" s="32">
        <f t="shared" si="15"/>
        <v>6</v>
      </c>
      <c r="F47" s="32">
        <v>0</v>
      </c>
      <c r="G47" s="35">
        <v>1</v>
      </c>
      <c r="H47" s="36">
        <v>30</v>
      </c>
      <c r="I47" s="32">
        <f t="shared" si="8"/>
        <v>6</v>
      </c>
      <c r="J47" s="61">
        <f t="shared" si="9"/>
        <v>1</v>
      </c>
      <c r="K47" s="32">
        <v>30</v>
      </c>
      <c r="L47" s="32">
        <f t="shared" si="10"/>
        <v>6</v>
      </c>
      <c r="M47" s="58">
        <f>VLOOKUP(B:B,'[1]市直属单位  (2)'!$B$3:$L$63,11,FALSE)</f>
        <v>0</v>
      </c>
      <c r="N47" s="59">
        <f>VLOOKUP(B:B,'[1]市直属单位  (2)'!$B$3:$P$63,15,FALSE)</f>
        <v>0</v>
      </c>
      <c r="O47" s="60">
        <f t="shared" si="11"/>
        <v>1</v>
      </c>
      <c r="P47" s="36">
        <v>30</v>
      </c>
      <c r="Q47" s="74">
        <v>0</v>
      </c>
      <c r="R47" s="74">
        <f t="shared" si="12"/>
        <v>0.06</v>
      </c>
      <c r="S47" s="75">
        <v>0</v>
      </c>
      <c r="T47" s="76">
        <f t="shared" si="13"/>
        <v>0</v>
      </c>
      <c r="U47" s="77">
        <v>0</v>
      </c>
      <c r="V47" s="74">
        <f t="shared" si="14"/>
        <v>91.06</v>
      </c>
      <c r="W47" s="62"/>
    </row>
    <row r="48" ht="22" customHeight="1" spans="1:23">
      <c r="A48" s="28">
        <v>40</v>
      </c>
      <c r="B48" s="34" t="s">
        <v>82</v>
      </c>
      <c r="C48" s="30">
        <v>6</v>
      </c>
      <c r="D48" s="32">
        <v>1</v>
      </c>
      <c r="E48" s="32">
        <v>5</v>
      </c>
      <c r="F48" s="32">
        <v>0</v>
      </c>
      <c r="G48" s="35">
        <v>1</v>
      </c>
      <c r="H48" s="36">
        <v>30</v>
      </c>
      <c r="I48" s="36">
        <f t="shared" si="8"/>
        <v>5</v>
      </c>
      <c r="J48" s="61">
        <f t="shared" si="9"/>
        <v>0.833333333333333</v>
      </c>
      <c r="K48" s="32">
        <v>22</v>
      </c>
      <c r="L48" s="32">
        <f t="shared" si="10"/>
        <v>5</v>
      </c>
      <c r="M48" s="58">
        <f>VLOOKUP(B:B,'[1]市直属单位  (2)'!$B$3:$L$63,11,FALSE)</f>
        <v>0</v>
      </c>
      <c r="N48" s="59">
        <f>VLOOKUP(B:B,'[1]市直属单位  (2)'!$B$3:$P$63,15,FALSE)</f>
        <v>0</v>
      </c>
      <c r="O48" s="60">
        <f t="shared" si="11"/>
        <v>1</v>
      </c>
      <c r="P48" s="36">
        <v>30</v>
      </c>
      <c r="Q48" s="74">
        <v>0</v>
      </c>
      <c r="R48" s="74">
        <f t="shared" si="12"/>
        <v>0.05</v>
      </c>
      <c r="S48" s="75">
        <v>0</v>
      </c>
      <c r="T48" s="76">
        <f t="shared" si="13"/>
        <v>0</v>
      </c>
      <c r="U48" s="77">
        <v>3</v>
      </c>
      <c r="V48" s="74">
        <f t="shared" si="14"/>
        <v>80.05</v>
      </c>
      <c r="W48" s="62"/>
    </row>
    <row r="49" ht="22" customHeight="1" spans="1:23">
      <c r="A49" s="28">
        <v>41</v>
      </c>
      <c r="B49" s="42" t="s">
        <v>83</v>
      </c>
      <c r="C49" s="30">
        <f>VLOOKUP(B:B,'[1]市直属单位  (2)'!$B$3:$F$63,5,FALSE)</f>
        <v>6</v>
      </c>
      <c r="D49" s="32">
        <v>1</v>
      </c>
      <c r="E49" s="32">
        <f t="shared" ref="E49:E56" si="16">C49-F49</f>
        <v>6</v>
      </c>
      <c r="F49" s="32">
        <v>0</v>
      </c>
      <c r="G49" s="35">
        <v>1</v>
      </c>
      <c r="H49" s="36">
        <v>30</v>
      </c>
      <c r="I49" s="32">
        <f t="shared" si="8"/>
        <v>6</v>
      </c>
      <c r="J49" s="61">
        <f t="shared" si="9"/>
        <v>1</v>
      </c>
      <c r="K49" s="32">
        <v>30</v>
      </c>
      <c r="L49" s="32">
        <f t="shared" si="10"/>
        <v>6</v>
      </c>
      <c r="M49" s="58">
        <f>VLOOKUP(B:B,'[1]市直属单位  (2)'!$B$3:$L$63,11,FALSE)</f>
        <v>0</v>
      </c>
      <c r="N49" s="59">
        <f>VLOOKUP(B:B,'[1]市直属单位  (2)'!$B$3:$P$63,15,FALSE)</f>
        <v>0</v>
      </c>
      <c r="O49" s="60">
        <f t="shared" si="11"/>
        <v>1</v>
      </c>
      <c r="P49" s="36">
        <v>30</v>
      </c>
      <c r="Q49" s="74">
        <v>0</v>
      </c>
      <c r="R49" s="74">
        <f t="shared" si="12"/>
        <v>0.06</v>
      </c>
      <c r="S49" s="75">
        <v>0</v>
      </c>
      <c r="T49" s="76">
        <f t="shared" si="13"/>
        <v>0</v>
      </c>
      <c r="U49" s="77">
        <v>2</v>
      </c>
      <c r="V49" s="74">
        <f t="shared" si="14"/>
        <v>89.06</v>
      </c>
      <c r="W49" s="62"/>
    </row>
    <row r="50" ht="22" customHeight="1" spans="1:23">
      <c r="A50" s="28">
        <v>42</v>
      </c>
      <c r="B50" s="42" t="s">
        <v>84</v>
      </c>
      <c r="C50" s="30">
        <f>VLOOKUP(B:B,'[1]市直属单位  (2)'!$B$3:$F$63,5,FALSE)</f>
        <v>6</v>
      </c>
      <c r="D50" s="32">
        <v>1</v>
      </c>
      <c r="E50" s="32">
        <f t="shared" si="16"/>
        <v>6</v>
      </c>
      <c r="F50" s="32">
        <v>0</v>
      </c>
      <c r="G50" s="35">
        <v>1</v>
      </c>
      <c r="H50" s="36">
        <v>30</v>
      </c>
      <c r="I50" s="32">
        <f t="shared" si="8"/>
        <v>6</v>
      </c>
      <c r="J50" s="61">
        <f t="shared" si="9"/>
        <v>1</v>
      </c>
      <c r="K50" s="32">
        <v>30</v>
      </c>
      <c r="L50" s="32">
        <f t="shared" si="10"/>
        <v>6</v>
      </c>
      <c r="M50" s="58">
        <f>VLOOKUP(B:B,'[1]市直属单位  (2)'!$B$3:$L$63,11,FALSE)</f>
        <v>0</v>
      </c>
      <c r="N50" s="59">
        <f>VLOOKUP(B:B,'[1]市直属单位  (2)'!$B$3:$P$63,15,FALSE)</f>
        <v>0</v>
      </c>
      <c r="O50" s="60">
        <f t="shared" si="11"/>
        <v>1</v>
      </c>
      <c r="P50" s="36">
        <v>30</v>
      </c>
      <c r="Q50" s="74">
        <v>0</v>
      </c>
      <c r="R50" s="74">
        <f t="shared" si="12"/>
        <v>0.06</v>
      </c>
      <c r="S50" s="75">
        <v>0</v>
      </c>
      <c r="T50" s="76">
        <f t="shared" si="13"/>
        <v>0</v>
      </c>
      <c r="U50" s="77">
        <v>2</v>
      </c>
      <c r="V50" s="74">
        <f t="shared" si="14"/>
        <v>89.06</v>
      </c>
      <c r="W50" s="62"/>
    </row>
    <row r="51" ht="22" customHeight="1" spans="1:23">
      <c r="A51" s="28">
        <v>43</v>
      </c>
      <c r="B51" s="38" t="s">
        <v>85</v>
      </c>
      <c r="C51" s="30">
        <f>VLOOKUP(B:B,'[1]市直属单位  (2)'!$B$3:$F$63,5,FALSE)</f>
        <v>5</v>
      </c>
      <c r="D51" s="32">
        <v>1</v>
      </c>
      <c r="E51" s="32">
        <f t="shared" si="16"/>
        <v>5</v>
      </c>
      <c r="F51" s="32">
        <v>0</v>
      </c>
      <c r="G51" s="45">
        <v>1</v>
      </c>
      <c r="H51" s="36">
        <v>30</v>
      </c>
      <c r="I51" s="32">
        <f t="shared" si="8"/>
        <v>5</v>
      </c>
      <c r="J51" s="63">
        <f t="shared" si="9"/>
        <v>1</v>
      </c>
      <c r="K51" s="32">
        <v>30</v>
      </c>
      <c r="L51" s="32">
        <f t="shared" si="10"/>
        <v>5</v>
      </c>
      <c r="M51" s="58">
        <f>VLOOKUP(B:B,'[1]市直属单位  (2)'!$B$3:$L$63,11,FALSE)</f>
        <v>0</v>
      </c>
      <c r="N51" s="59">
        <f>VLOOKUP(B:B,'[1]市直属单位  (2)'!$B$3:$P$63,15,FALSE)</f>
        <v>0</v>
      </c>
      <c r="O51" s="60">
        <f t="shared" si="11"/>
        <v>1</v>
      </c>
      <c r="P51" s="62">
        <v>30</v>
      </c>
      <c r="Q51" s="74">
        <v>0</v>
      </c>
      <c r="R51" s="74">
        <f t="shared" si="12"/>
        <v>0.05</v>
      </c>
      <c r="S51" s="75">
        <v>0</v>
      </c>
      <c r="T51" s="76">
        <f t="shared" si="13"/>
        <v>0</v>
      </c>
      <c r="U51" s="77">
        <v>0</v>
      </c>
      <c r="V51" s="74">
        <f t="shared" si="14"/>
        <v>91.05</v>
      </c>
      <c r="W51" s="62"/>
    </row>
    <row r="52" ht="22" customHeight="1" spans="1:23">
      <c r="A52" s="28">
        <v>44</v>
      </c>
      <c r="B52" s="34" t="s">
        <v>86</v>
      </c>
      <c r="C52" s="30">
        <f>VLOOKUP(B:B,'[1]市直属单位  (2)'!$B$3:$F$63,5,FALSE)</f>
        <v>5</v>
      </c>
      <c r="D52" s="32">
        <v>1</v>
      </c>
      <c r="E52" s="32">
        <f t="shared" si="16"/>
        <v>5</v>
      </c>
      <c r="F52" s="32">
        <v>0</v>
      </c>
      <c r="G52" s="33">
        <v>1</v>
      </c>
      <c r="H52" s="36">
        <v>30</v>
      </c>
      <c r="I52" s="32">
        <f t="shared" si="8"/>
        <v>5</v>
      </c>
      <c r="J52" s="57">
        <f t="shared" si="9"/>
        <v>1</v>
      </c>
      <c r="K52" s="32">
        <v>30</v>
      </c>
      <c r="L52" s="32">
        <f t="shared" si="10"/>
        <v>5</v>
      </c>
      <c r="M52" s="58">
        <f>VLOOKUP(B:B,'[1]市直属单位  (2)'!$B$3:$L$63,11,FALSE)</f>
        <v>0</v>
      </c>
      <c r="N52" s="59">
        <f>VLOOKUP(B:B,'[1]市直属单位  (2)'!$B$3:$P$63,15,FALSE)</f>
        <v>0</v>
      </c>
      <c r="O52" s="60">
        <f t="shared" si="11"/>
        <v>1</v>
      </c>
      <c r="P52" s="32">
        <v>30</v>
      </c>
      <c r="Q52" s="74">
        <v>0</v>
      </c>
      <c r="R52" s="74">
        <f t="shared" si="12"/>
        <v>0.05</v>
      </c>
      <c r="S52" s="75">
        <v>0</v>
      </c>
      <c r="T52" s="76">
        <f t="shared" si="13"/>
        <v>0</v>
      </c>
      <c r="U52" s="77">
        <v>0</v>
      </c>
      <c r="V52" s="74">
        <f t="shared" si="14"/>
        <v>91.05</v>
      </c>
      <c r="W52" s="78"/>
    </row>
    <row r="53" ht="22" customHeight="1" spans="1:23">
      <c r="A53" s="28">
        <v>45</v>
      </c>
      <c r="B53" s="34" t="s">
        <v>87</v>
      </c>
      <c r="C53" s="30">
        <f>VLOOKUP(B:B,'[1]市直属单位  (2)'!$B$3:$F$63,5,FALSE)</f>
        <v>5</v>
      </c>
      <c r="D53" s="32">
        <v>1</v>
      </c>
      <c r="E53" s="32">
        <f t="shared" si="16"/>
        <v>5</v>
      </c>
      <c r="F53" s="32">
        <v>0</v>
      </c>
      <c r="G53" s="35">
        <v>1</v>
      </c>
      <c r="H53" s="36">
        <v>30</v>
      </c>
      <c r="I53" s="36">
        <f t="shared" si="8"/>
        <v>5</v>
      </c>
      <c r="J53" s="61">
        <f t="shared" si="9"/>
        <v>1</v>
      </c>
      <c r="K53" s="32">
        <v>30</v>
      </c>
      <c r="L53" s="32">
        <f t="shared" si="10"/>
        <v>4</v>
      </c>
      <c r="M53" s="58">
        <f>VLOOKUP(B:B,'[1]市直属单位  (2)'!$B$3:$L$63,11,FALSE)</f>
        <v>0</v>
      </c>
      <c r="N53" s="59">
        <f>VLOOKUP(B:B,'[1]市直属单位  (2)'!$B$3:$P$63,15,FALSE)</f>
        <v>1</v>
      </c>
      <c r="O53" s="60">
        <f t="shared" si="11"/>
        <v>1</v>
      </c>
      <c r="P53" s="36">
        <v>30</v>
      </c>
      <c r="Q53" s="74">
        <v>0</v>
      </c>
      <c r="R53" s="74">
        <f t="shared" si="12"/>
        <v>0.04</v>
      </c>
      <c r="S53" s="75">
        <v>0</v>
      </c>
      <c r="T53" s="76">
        <f t="shared" si="13"/>
        <v>0</v>
      </c>
      <c r="U53" s="77">
        <v>4</v>
      </c>
      <c r="V53" s="74">
        <f t="shared" si="14"/>
        <v>87.04</v>
      </c>
      <c r="W53" s="62"/>
    </row>
    <row r="54" ht="22" customHeight="1" spans="1:23">
      <c r="A54" s="28">
        <v>46</v>
      </c>
      <c r="B54" s="42" t="s">
        <v>88</v>
      </c>
      <c r="C54" s="30">
        <f>VLOOKUP(B:B,'[1]市直属单位  (2)'!$B$3:$F$63,5,FALSE)</f>
        <v>5</v>
      </c>
      <c r="D54" s="32">
        <v>1</v>
      </c>
      <c r="E54" s="32">
        <f t="shared" si="16"/>
        <v>5</v>
      </c>
      <c r="F54" s="32">
        <v>0</v>
      </c>
      <c r="G54" s="35">
        <v>1</v>
      </c>
      <c r="H54" s="36">
        <v>30</v>
      </c>
      <c r="I54" s="36">
        <f t="shared" si="8"/>
        <v>5</v>
      </c>
      <c r="J54" s="61">
        <f t="shared" si="9"/>
        <v>1</v>
      </c>
      <c r="K54" s="32">
        <v>30</v>
      </c>
      <c r="L54" s="32">
        <f t="shared" si="10"/>
        <v>4</v>
      </c>
      <c r="M54" s="58">
        <f>VLOOKUP(B:B,'[1]市直属单位  (2)'!$B$3:$L$63,11,FALSE)</f>
        <v>0</v>
      </c>
      <c r="N54" s="59">
        <f>VLOOKUP(B:B,'[1]市直属单位  (2)'!$B$3:$P$63,15,FALSE)</f>
        <v>1</v>
      </c>
      <c r="O54" s="60">
        <f t="shared" si="11"/>
        <v>1</v>
      </c>
      <c r="P54" s="36">
        <v>30</v>
      </c>
      <c r="Q54" s="74">
        <v>0</v>
      </c>
      <c r="R54" s="74">
        <f t="shared" si="12"/>
        <v>0.04</v>
      </c>
      <c r="S54" s="75">
        <v>0</v>
      </c>
      <c r="T54" s="76">
        <f t="shared" si="13"/>
        <v>0</v>
      </c>
      <c r="U54" s="77">
        <v>1</v>
      </c>
      <c r="V54" s="74">
        <f t="shared" si="14"/>
        <v>90.04</v>
      </c>
      <c r="W54" s="62"/>
    </row>
    <row r="55" ht="22" customHeight="1" spans="1:23">
      <c r="A55" s="28">
        <v>47</v>
      </c>
      <c r="B55" s="42" t="s">
        <v>89</v>
      </c>
      <c r="C55" s="30">
        <f>VLOOKUP(B:B,'[1]市直属单位  (2)'!$B$3:$F$63,5,FALSE)</f>
        <v>5</v>
      </c>
      <c r="D55" s="32">
        <v>1</v>
      </c>
      <c r="E55" s="32">
        <f t="shared" si="16"/>
        <v>5</v>
      </c>
      <c r="F55" s="32">
        <v>0</v>
      </c>
      <c r="G55" s="35">
        <v>1</v>
      </c>
      <c r="H55" s="36">
        <v>30</v>
      </c>
      <c r="I55" s="36">
        <f t="shared" si="8"/>
        <v>5</v>
      </c>
      <c r="J55" s="61">
        <f t="shared" si="9"/>
        <v>1</v>
      </c>
      <c r="K55" s="32">
        <v>30</v>
      </c>
      <c r="L55" s="32">
        <f t="shared" si="10"/>
        <v>5</v>
      </c>
      <c r="M55" s="58">
        <f>VLOOKUP(B:B,'[1]市直属单位  (2)'!$B$3:$L$63,11,FALSE)</f>
        <v>0</v>
      </c>
      <c r="N55" s="59">
        <f>VLOOKUP(B:B,'[1]市直属单位  (2)'!$B$3:$P$63,15,FALSE)</f>
        <v>0</v>
      </c>
      <c r="O55" s="60">
        <f t="shared" si="11"/>
        <v>1</v>
      </c>
      <c r="P55" s="36">
        <v>30</v>
      </c>
      <c r="Q55" s="74">
        <v>0</v>
      </c>
      <c r="R55" s="74">
        <f t="shared" si="12"/>
        <v>0.05</v>
      </c>
      <c r="S55" s="75">
        <v>0</v>
      </c>
      <c r="T55" s="76">
        <f t="shared" si="13"/>
        <v>0</v>
      </c>
      <c r="U55" s="77">
        <v>1</v>
      </c>
      <c r="V55" s="74">
        <f t="shared" si="14"/>
        <v>90.05</v>
      </c>
      <c r="W55" s="62"/>
    </row>
    <row r="56" ht="22" customHeight="1" spans="1:23">
      <c r="A56" s="28">
        <v>48</v>
      </c>
      <c r="B56" s="29" t="s">
        <v>90</v>
      </c>
      <c r="C56" s="30">
        <f>VLOOKUP(B:B,'[1]市直属单位  (2)'!$B$3:$F$63,5,FALSE)</f>
        <v>4</v>
      </c>
      <c r="D56" s="32">
        <v>1</v>
      </c>
      <c r="E56" s="32">
        <f t="shared" si="16"/>
        <v>4</v>
      </c>
      <c r="F56" s="32">
        <v>0</v>
      </c>
      <c r="G56" s="35">
        <v>1</v>
      </c>
      <c r="H56" s="36">
        <v>30</v>
      </c>
      <c r="I56" s="36">
        <f t="shared" si="8"/>
        <v>4</v>
      </c>
      <c r="J56" s="61">
        <f t="shared" si="9"/>
        <v>1</v>
      </c>
      <c r="K56" s="32">
        <v>30</v>
      </c>
      <c r="L56" s="32">
        <f t="shared" si="10"/>
        <v>4</v>
      </c>
      <c r="M56" s="58">
        <f>VLOOKUP(B:B,'[1]市直属单位  (2)'!$B$3:$L$63,11,FALSE)</f>
        <v>0</v>
      </c>
      <c r="N56" s="59">
        <f>VLOOKUP(B:B,'[1]市直属单位  (2)'!$B$3:$P$63,15,FALSE)</f>
        <v>0</v>
      </c>
      <c r="O56" s="60">
        <f t="shared" si="11"/>
        <v>1</v>
      </c>
      <c r="P56" s="36">
        <v>30</v>
      </c>
      <c r="Q56" s="74">
        <v>0</v>
      </c>
      <c r="R56" s="74">
        <f t="shared" si="12"/>
        <v>0.04</v>
      </c>
      <c r="S56" s="75">
        <v>0</v>
      </c>
      <c r="T56" s="76">
        <f t="shared" si="13"/>
        <v>0</v>
      </c>
      <c r="U56" s="77">
        <v>0</v>
      </c>
      <c r="V56" s="74">
        <f t="shared" si="14"/>
        <v>91.04</v>
      </c>
      <c r="W56" s="62"/>
    </row>
    <row r="57" ht="22" customHeight="1" spans="1:23">
      <c r="A57" s="28">
        <v>49</v>
      </c>
      <c r="B57" s="34" t="s">
        <v>91</v>
      </c>
      <c r="C57" s="30">
        <v>4</v>
      </c>
      <c r="D57" s="32">
        <v>1</v>
      </c>
      <c r="E57" s="32">
        <v>4</v>
      </c>
      <c r="F57" s="32">
        <v>0</v>
      </c>
      <c r="G57" s="35">
        <v>1</v>
      </c>
      <c r="H57" s="36">
        <v>30</v>
      </c>
      <c r="I57" s="36">
        <f t="shared" si="8"/>
        <v>4</v>
      </c>
      <c r="J57" s="61">
        <f t="shared" si="9"/>
        <v>1</v>
      </c>
      <c r="K57" s="32">
        <v>30</v>
      </c>
      <c r="L57" s="32">
        <f t="shared" si="10"/>
        <v>4</v>
      </c>
      <c r="M57" s="58">
        <f>VLOOKUP(B:B,'[1]市直属单位  (2)'!$B$3:$L$63,11,FALSE)</f>
        <v>0</v>
      </c>
      <c r="N57" s="59">
        <f>VLOOKUP(B:B,'[1]市直属单位  (2)'!$B$3:$P$63,15,FALSE)</f>
        <v>0</v>
      </c>
      <c r="O57" s="60">
        <f t="shared" si="11"/>
        <v>1</v>
      </c>
      <c r="P57" s="36">
        <v>30</v>
      </c>
      <c r="Q57" s="74">
        <v>0</v>
      </c>
      <c r="R57" s="74">
        <f t="shared" si="12"/>
        <v>0.04</v>
      </c>
      <c r="S57" s="75">
        <v>0</v>
      </c>
      <c r="T57" s="76">
        <f t="shared" si="13"/>
        <v>0</v>
      </c>
      <c r="U57" s="77">
        <v>0</v>
      </c>
      <c r="V57" s="74">
        <f t="shared" si="14"/>
        <v>91.04</v>
      </c>
      <c r="W57" s="62"/>
    </row>
    <row r="58" ht="22" customHeight="1" spans="1:23">
      <c r="A58" s="28">
        <v>50</v>
      </c>
      <c r="B58" s="46" t="s">
        <v>92</v>
      </c>
      <c r="C58" s="30">
        <f>VLOOKUP(B:B,'[1]市直属单位  (2)'!$B$3:$F$63,5,FALSE)</f>
        <v>4</v>
      </c>
      <c r="D58" s="32">
        <v>1</v>
      </c>
      <c r="E58" s="32">
        <f t="shared" ref="E58:E66" si="17">C58-F58</f>
        <v>4</v>
      </c>
      <c r="F58" s="32">
        <v>0</v>
      </c>
      <c r="G58" s="35">
        <v>1</v>
      </c>
      <c r="H58" s="36">
        <v>30</v>
      </c>
      <c r="I58" s="36">
        <f t="shared" si="8"/>
        <v>4</v>
      </c>
      <c r="J58" s="61">
        <f t="shared" si="9"/>
        <v>1</v>
      </c>
      <c r="K58" s="32">
        <v>30</v>
      </c>
      <c r="L58" s="32">
        <f t="shared" si="10"/>
        <v>3</v>
      </c>
      <c r="M58" s="58">
        <f>VLOOKUP(B:B,'[1]市直属单位  (2)'!$B$3:$L$63,11,FALSE)</f>
        <v>0</v>
      </c>
      <c r="N58" s="59">
        <f>VLOOKUP(B:B,'[1]市直属单位  (2)'!$B$3:$P$63,15,FALSE)</f>
        <v>1</v>
      </c>
      <c r="O58" s="60">
        <f t="shared" si="11"/>
        <v>1</v>
      </c>
      <c r="P58" s="36">
        <v>30</v>
      </c>
      <c r="Q58" s="74">
        <v>0</v>
      </c>
      <c r="R58" s="74">
        <f t="shared" si="12"/>
        <v>0.03</v>
      </c>
      <c r="S58" s="75">
        <v>0</v>
      </c>
      <c r="T58" s="76">
        <f t="shared" si="13"/>
        <v>0</v>
      </c>
      <c r="U58" s="77">
        <v>0</v>
      </c>
      <c r="V58" s="74">
        <f t="shared" si="14"/>
        <v>91.03</v>
      </c>
      <c r="W58" s="62"/>
    </row>
    <row r="59" ht="22" customHeight="1" spans="1:23">
      <c r="A59" s="28">
        <v>51</v>
      </c>
      <c r="B59" s="34" t="s">
        <v>93</v>
      </c>
      <c r="C59" s="30">
        <f>VLOOKUP(B:B,'[1]市直属单位  (2)'!$B$3:$F$63,5,FALSE)</f>
        <v>3</v>
      </c>
      <c r="D59" s="32">
        <v>1</v>
      </c>
      <c r="E59" s="32">
        <f t="shared" si="17"/>
        <v>3</v>
      </c>
      <c r="F59" s="32">
        <v>0</v>
      </c>
      <c r="G59" s="35">
        <v>1</v>
      </c>
      <c r="H59" s="36">
        <v>30</v>
      </c>
      <c r="I59" s="36">
        <f t="shared" si="8"/>
        <v>3</v>
      </c>
      <c r="J59" s="61">
        <f t="shared" si="9"/>
        <v>1</v>
      </c>
      <c r="K59" s="32">
        <v>30</v>
      </c>
      <c r="L59" s="32">
        <f t="shared" si="10"/>
        <v>3</v>
      </c>
      <c r="M59" s="58">
        <f>VLOOKUP(B:B,'[1]市直属单位  (2)'!$B$3:$L$63,11,FALSE)</f>
        <v>0</v>
      </c>
      <c r="N59" s="59">
        <f>VLOOKUP(B:B,'[1]市直属单位  (2)'!$B$3:$P$63,15,FALSE)</f>
        <v>0</v>
      </c>
      <c r="O59" s="60">
        <f t="shared" si="11"/>
        <v>1</v>
      </c>
      <c r="P59" s="36">
        <v>30</v>
      </c>
      <c r="Q59" s="74">
        <v>0</v>
      </c>
      <c r="R59" s="74">
        <f t="shared" si="12"/>
        <v>0.03</v>
      </c>
      <c r="S59" s="75">
        <v>0</v>
      </c>
      <c r="T59" s="76">
        <f t="shared" si="13"/>
        <v>0</v>
      </c>
      <c r="U59" s="77">
        <v>1</v>
      </c>
      <c r="V59" s="74">
        <f t="shared" si="14"/>
        <v>90.03</v>
      </c>
      <c r="W59" s="62"/>
    </row>
    <row r="60" ht="22" customHeight="1" spans="1:23">
      <c r="A60" s="28">
        <v>52</v>
      </c>
      <c r="B60" s="34" t="s">
        <v>94</v>
      </c>
      <c r="C60" s="30">
        <f>VLOOKUP(B:B,'[1]市直属单位  (2)'!$B$3:$F$63,5,FALSE)</f>
        <v>2</v>
      </c>
      <c r="D60" s="32">
        <v>1</v>
      </c>
      <c r="E60" s="32">
        <f t="shared" si="17"/>
        <v>2</v>
      </c>
      <c r="F60" s="32">
        <v>0</v>
      </c>
      <c r="G60" s="35">
        <v>1</v>
      </c>
      <c r="H60" s="36">
        <v>30</v>
      </c>
      <c r="I60" s="36">
        <f t="shared" si="8"/>
        <v>2</v>
      </c>
      <c r="J60" s="61">
        <f t="shared" si="9"/>
        <v>1</v>
      </c>
      <c r="K60" s="32">
        <v>30</v>
      </c>
      <c r="L60" s="32">
        <f t="shared" si="10"/>
        <v>2</v>
      </c>
      <c r="M60" s="58">
        <f>VLOOKUP(B:B,'[1]市直属单位  (2)'!$B$3:$L$63,11,FALSE)</f>
        <v>0</v>
      </c>
      <c r="N60" s="59">
        <f>VLOOKUP(B:B,'[1]市直属单位  (2)'!$B$3:$P$63,15,FALSE)</f>
        <v>0</v>
      </c>
      <c r="O60" s="60">
        <f t="shared" si="11"/>
        <v>1</v>
      </c>
      <c r="P60" s="36">
        <v>30</v>
      </c>
      <c r="Q60" s="74">
        <v>0</v>
      </c>
      <c r="R60" s="74">
        <f t="shared" si="12"/>
        <v>0.02</v>
      </c>
      <c r="S60" s="75">
        <v>0</v>
      </c>
      <c r="T60" s="76">
        <f t="shared" si="13"/>
        <v>0</v>
      </c>
      <c r="U60" s="77">
        <v>0</v>
      </c>
      <c r="V60" s="74">
        <f t="shared" si="14"/>
        <v>91.02</v>
      </c>
      <c r="W60" s="62"/>
    </row>
    <row r="61" ht="22" customHeight="1" spans="1:23">
      <c r="A61" s="28">
        <v>53</v>
      </c>
      <c r="B61" s="47" t="s">
        <v>95</v>
      </c>
      <c r="C61" s="30">
        <f>VLOOKUP(B:B,'[1]市直属单位  (2)'!$B$3:$F$63,5,FALSE)</f>
        <v>2</v>
      </c>
      <c r="D61" s="32">
        <v>1</v>
      </c>
      <c r="E61" s="32">
        <f t="shared" si="17"/>
        <v>2</v>
      </c>
      <c r="F61" s="32">
        <v>0</v>
      </c>
      <c r="G61" s="35">
        <v>1</v>
      </c>
      <c r="H61" s="36">
        <v>30</v>
      </c>
      <c r="I61" s="36">
        <f t="shared" si="8"/>
        <v>2</v>
      </c>
      <c r="J61" s="61">
        <f t="shared" si="9"/>
        <v>1</v>
      </c>
      <c r="K61" s="32">
        <v>30</v>
      </c>
      <c r="L61" s="32">
        <f t="shared" si="10"/>
        <v>2</v>
      </c>
      <c r="M61" s="58">
        <f>VLOOKUP(B:B,'[1]市直属单位  (2)'!$B$3:$L$63,11,FALSE)</f>
        <v>0</v>
      </c>
      <c r="N61" s="59">
        <f>VLOOKUP(B:B,'[1]市直属单位  (2)'!$B$3:$P$63,15,FALSE)</f>
        <v>0</v>
      </c>
      <c r="O61" s="60">
        <f t="shared" si="11"/>
        <v>1</v>
      </c>
      <c r="P61" s="36">
        <v>30</v>
      </c>
      <c r="Q61" s="74">
        <v>0</v>
      </c>
      <c r="R61" s="74">
        <f t="shared" si="12"/>
        <v>0.02</v>
      </c>
      <c r="S61" s="75">
        <v>0</v>
      </c>
      <c r="T61" s="76">
        <f t="shared" si="13"/>
        <v>0</v>
      </c>
      <c r="U61" s="77">
        <v>0</v>
      </c>
      <c r="V61" s="74">
        <f t="shared" si="14"/>
        <v>91.02</v>
      </c>
      <c r="W61" s="62"/>
    </row>
    <row r="62" ht="22" customHeight="1" spans="1:23">
      <c r="A62" s="28">
        <v>54</v>
      </c>
      <c r="B62" s="42" t="s">
        <v>96</v>
      </c>
      <c r="C62" s="30">
        <f>VLOOKUP(B:B,'[1]市直属单位  (2)'!$B$3:$F$63,5,FALSE)</f>
        <v>2</v>
      </c>
      <c r="D62" s="32">
        <v>1</v>
      </c>
      <c r="E62" s="32">
        <f t="shared" si="17"/>
        <v>2</v>
      </c>
      <c r="F62" s="32">
        <v>0</v>
      </c>
      <c r="G62" s="35">
        <v>1</v>
      </c>
      <c r="H62" s="36">
        <v>30</v>
      </c>
      <c r="I62" s="36">
        <f t="shared" si="8"/>
        <v>2</v>
      </c>
      <c r="J62" s="61">
        <f t="shared" si="9"/>
        <v>1</v>
      </c>
      <c r="K62" s="32">
        <v>30</v>
      </c>
      <c r="L62" s="32">
        <f t="shared" si="10"/>
        <v>2</v>
      </c>
      <c r="M62" s="58">
        <f>VLOOKUP(B:B,'[1]市直属单位  (2)'!$B$3:$L$63,11,FALSE)</f>
        <v>0</v>
      </c>
      <c r="N62" s="59">
        <f>VLOOKUP(B:B,'[1]市直属单位  (2)'!$B$3:$P$63,15,FALSE)</f>
        <v>0</v>
      </c>
      <c r="O62" s="60">
        <f t="shared" si="11"/>
        <v>1</v>
      </c>
      <c r="P62" s="36">
        <v>30</v>
      </c>
      <c r="Q62" s="74">
        <v>0</v>
      </c>
      <c r="R62" s="74">
        <f t="shared" si="12"/>
        <v>0.02</v>
      </c>
      <c r="S62" s="75">
        <v>2</v>
      </c>
      <c r="T62" s="76">
        <f t="shared" si="13"/>
        <v>0</v>
      </c>
      <c r="U62" s="77">
        <v>0</v>
      </c>
      <c r="V62" s="74">
        <f t="shared" si="14"/>
        <v>93.02</v>
      </c>
      <c r="W62" s="62"/>
    </row>
    <row r="63" ht="22" customHeight="1" spans="1:23">
      <c r="A63" s="28">
        <v>55</v>
      </c>
      <c r="B63" s="34" t="s">
        <v>97</v>
      </c>
      <c r="C63" s="30">
        <f>VLOOKUP(B:B,'[1]市直属单位  (2)'!$B$3:$F$63,5,FALSE)</f>
        <v>1</v>
      </c>
      <c r="D63" s="32">
        <v>1</v>
      </c>
      <c r="E63" s="32">
        <f t="shared" si="17"/>
        <v>1</v>
      </c>
      <c r="F63" s="32">
        <v>0</v>
      </c>
      <c r="G63" s="35">
        <v>1</v>
      </c>
      <c r="H63" s="36">
        <v>30</v>
      </c>
      <c r="I63" s="36">
        <f t="shared" si="8"/>
        <v>1</v>
      </c>
      <c r="J63" s="61">
        <f t="shared" si="9"/>
        <v>1</v>
      </c>
      <c r="K63" s="32">
        <v>30</v>
      </c>
      <c r="L63" s="32">
        <f t="shared" si="10"/>
        <v>1</v>
      </c>
      <c r="M63" s="58">
        <f>VLOOKUP(B:B,'[1]市直属单位  (2)'!$B$3:$L$63,11,FALSE)</f>
        <v>0</v>
      </c>
      <c r="N63" s="59">
        <f>VLOOKUP(B:B,'[1]市直属单位  (2)'!$B$3:$P$63,15,FALSE)</f>
        <v>0</v>
      </c>
      <c r="O63" s="60">
        <f t="shared" si="11"/>
        <v>1</v>
      </c>
      <c r="P63" s="36">
        <v>30</v>
      </c>
      <c r="Q63" s="74">
        <v>0</v>
      </c>
      <c r="R63" s="74">
        <f t="shared" si="12"/>
        <v>0.01</v>
      </c>
      <c r="S63" s="75">
        <v>0</v>
      </c>
      <c r="T63" s="76">
        <f t="shared" si="13"/>
        <v>0</v>
      </c>
      <c r="U63" s="77">
        <v>0</v>
      </c>
      <c r="V63" s="74">
        <f t="shared" si="14"/>
        <v>91.01</v>
      </c>
      <c r="W63" s="62"/>
    </row>
    <row r="64" ht="22" customHeight="1" spans="1:23">
      <c r="A64" s="28">
        <v>56</v>
      </c>
      <c r="B64" s="34" t="s">
        <v>98</v>
      </c>
      <c r="C64" s="30">
        <f>VLOOKUP(B:B,'[1]市直属单位  (2)'!$B$3:$F$63,5,FALSE)</f>
        <v>1</v>
      </c>
      <c r="D64" s="32">
        <v>1</v>
      </c>
      <c r="E64" s="32">
        <f t="shared" si="17"/>
        <v>1</v>
      </c>
      <c r="F64" s="32">
        <v>0</v>
      </c>
      <c r="G64" s="35">
        <v>1</v>
      </c>
      <c r="H64" s="36">
        <v>30</v>
      </c>
      <c r="I64" s="36">
        <f t="shared" si="8"/>
        <v>1</v>
      </c>
      <c r="J64" s="61">
        <f t="shared" si="9"/>
        <v>1</v>
      </c>
      <c r="K64" s="32">
        <v>30</v>
      </c>
      <c r="L64" s="32">
        <f t="shared" si="10"/>
        <v>1</v>
      </c>
      <c r="M64" s="58">
        <f>VLOOKUP(B:B,'[1]市直属单位  (2)'!$B$3:$L$63,11,FALSE)</f>
        <v>0</v>
      </c>
      <c r="N64" s="59">
        <f>VLOOKUP(B:B,'[1]市直属单位  (2)'!$B$3:$P$63,15,FALSE)</f>
        <v>0</v>
      </c>
      <c r="O64" s="60">
        <f t="shared" si="11"/>
        <v>1</v>
      </c>
      <c r="P64" s="36">
        <v>30</v>
      </c>
      <c r="Q64" s="74">
        <v>0</v>
      </c>
      <c r="R64" s="74">
        <f t="shared" si="12"/>
        <v>0.01</v>
      </c>
      <c r="S64" s="75">
        <v>0</v>
      </c>
      <c r="T64" s="76">
        <f t="shared" si="13"/>
        <v>0</v>
      </c>
      <c r="U64" s="77">
        <v>1</v>
      </c>
      <c r="V64" s="74">
        <f t="shared" si="14"/>
        <v>90.01</v>
      </c>
      <c r="W64" s="62"/>
    </row>
    <row r="65" ht="22" customHeight="1" spans="1:23">
      <c r="A65" s="28">
        <v>57</v>
      </c>
      <c r="B65" s="42" t="s">
        <v>99</v>
      </c>
      <c r="C65" s="30">
        <f>VLOOKUP(B:B,'[1]市直属单位  (2)'!$B$3:$F$63,5,FALSE)</f>
        <v>1</v>
      </c>
      <c r="D65" s="32">
        <v>1</v>
      </c>
      <c r="E65" s="32">
        <f t="shared" si="17"/>
        <v>1</v>
      </c>
      <c r="F65" s="32">
        <v>0</v>
      </c>
      <c r="G65" s="35">
        <v>1</v>
      </c>
      <c r="H65" s="36">
        <v>30</v>
      </c>
      <c r="I65" s="36">
        <f t="shared" si="8"/>
        <v>1</v>
      </c>
      <c r="J65" s="61">
        <f t="shared" si="9"/>
        <v>1</v>
      </c>
      <c r="K65" s="32">
        <v>30</v>
      </c>
      <c r="L65" s="32">
        <f t="shared" si="10"/>
        <v>1</v>
      </c>
      <c r="M65" s="58">
        <f>VLOOKUP(B:B,'[1]市直属单位  (2)'!$B$3:$L$63,11,FALSE)</f>
        <v>0</v>
      </c>
      <c r="N65" s="59">
        <f>VLOOKUP(B:B,'[1]市直属单位  (2)'!$B$3:$P$63,15,FALSE)</f>
        <v>0</v>
      </c>
      <c r="O65" s="60">
        <f t="shared" si="11"/>
        <v>1</v>
      </c>
      <c r="P65" s="36">
        <v>30</v>
      </c>
      <c r="Q65" s="74">
        <v>0</v>
      </c>
      <c r="R65" s="74">
        <f t="shared" si="12"/>
        <v>0.01</v>
      </c>
      <c r="S65" s="75">
        <v>0</v>
      </c>
      <c r="T65" s="76">
        <f t="shared" si="13"/>
        <v>0</v>
      </c>
      <c r="U65" s="77">
        <v>0</v>
      </c>
      <c r="V65" s="74">
        <f t="shared" si="14"/>
        <v>91.01</v>
      </c>
      <c r="W65" s="62"/>
    </row>
    <row r="66" ht="22" customHeight="1" spans="1:23">
      <c r="A66" s="28">
        <v>58</v>
      </c>
      <c r="B66" s="34" t="s">
        <v>100</v>
      </c>
      <c r="C66" s="30">
        <f>VLOOKUP(B:B,'[1]市直属单位  (2)'!$B$3:$F$63,5,FALSE)</f>
        <v>1</v>
      </c>
      <c r="D66" s="32">
        <v>1</v>
      </c>
      <c r="E66" s="32">
        <f t="shared" si="17"/>
        <v>1</v>
      </c>
      <c r="F66" s="32">
        <v>0</v>
      </c>
      <c r="G66" s="35">
        <v>1</v>
      </c>
      <c r="H66" s="36">
        <v>30</v>
      </c>
      <c r="I66" s="36">
        <f t="shared" si="8"/>
        <v>1</v>
      </c>
      <c r="J66" s="61">
        <f t="shared" si="9"/>
        <v>1</v>
      </c>
      <c r="K66" s="32">
        <v>30</v>
      </c>
      <c r="L66" s="32">
        <f t="shared" si="10"/>
        <v>1</v>
      </c>
      <c r="M66" s="58">
        <f>VLOOKUP(B:B,'[1]市直属单位  (2)'!$B$3:$L$63,11,FALSE)</f>
        <v>0</v>
      </c>
      <c r="N66" s="59">
        <f>VLOOKUP(B:B,'[1]市直属单位  (2)'!$B$3:$P$63,15,FALSE)</f>
        <v>0</v>
      </c>
      <c r="O66" s="60">
        <f t="shared" si="11"/>
        <v>1</v>
      </c>
      <c r="P66" s="36">
        <v>30</v>
      </c>
      <c r="Q66" s="74">
        <v>0</v>
      </c>
      <c r="R66" s="74">
        <f t="shared" si="12"/>
        <v>0.01</v>
      </c>
      <c r="S66" s="75">
        <v>0</v>
      </c>
      <c r="T66" s="76">
        <f t="shared" si="13"/>
        <v>0</v>
      </c>
      <c r="U66" s="77">
        <v>0</v>
      </c>
      <c r="V66" s="74">
        <f t="shared" si="14"/>
        <v>91.01</v>
      </c>
      <c r="W66" s="62"/>
    </row>
    <row r="67" ht="22" customHeight="1" spans="1:23">
      <c r="A67" s="28">
        <v>59</v>
      </c>
      <c r="B67" s="42" t="s">
        <v>101</v>
      </c>
      <c r="C67" s="30">
        <v>14</v>
      </c>
      <c r="D67" s="31"/>
      <c r="E67" s="32"/>
      <c r="F67" s="32"/>
      <c r="G67" s="35"/>
      <c r="H67" s="36"/>
      <c r="I67" s="32"/>
      <c r="J67" s="61"/>
      <c r="K67" s="32"/>
      <c r="L67" s="32"/>
      <c r="M67" s="58"/>
      <c r="N67" s="59"/>
      <c r="O67" s="60"/>
      <c r="P67" s="36"/>
      <c r="Q67" s="74"/>
      <c r="R67" s="74"/>
      <c r="S67" s="75"/>
      <c r="T67" s="76"/>
      <c r="U67" s="77"/>
      <c r="V67" s="74"/>
      <c r="W67" s="62"/>
    </row>
    <row r="68" ht="33" customHeight="1" spans="1:23">
      <c r="A68" s="28">
        <v>60</v>
      </c>
      <c r="B68" s="42" t="s">
        <v>39</v>
      </c>
      <c r="C68" s="79">
        <f>SUM(C9:C66)</f>
        <v>4404</v>
      </c>
      <c r="D68" s="79"/>
      <c r="E68" s="79">
        <f>SUM(E9:E66)</f>
        <v>4400</v>
      </c>
      <c r="F68" s="32"/>
      <c r="G68" s="35">
        <v>1</v>
      </c>
      <c r="H68" s="36"/>
      <c r="I68" s="79">
        <f>SUM(I9:I66)</f>
        <v>4400</v>
      </c>
      <c r="J68" s="61">
        <f>I68/C68</f>
        <v>0.999091734786558</v>
      </c>
      <c r="K68" s="79"/>
      <c r="L68" s="79">
        <f>SUM(L9:L66)</f>
        <v>4333</v>
      </c>
      <c r="M68" s="79">
        <f>SUM(M9:M66)</f>
        <v>1</v>
      </c>
      <c r="N68" s="79">
        <f>SUM(N9:N66)</f>
        <v>66</v>
      </c>
      <c r="O68" s="60">
        <f>L68/(I68-N68)</f>
        <v>0.999769266266728</v>
      </c>
      <c r="P68" s="79"/>
      <c r="Q68" s="89">
        <f>SUM(Q9:Q66)</f>
        <v>8.75739644970414</v>
      </c>
      <c r="R68" s="89">
        <f>SUM(R9:R66)</f>
        <v>43.33</v>
      </c>
      <c r="S68" s="79">
        <f>SUM(S9:S66)</f>
        <v>59</v>
      </c>
      <c r="T68" s="79">
        <f>SUM(T9:T66)</f>
        <v>0.2</v>
      </c>
      <c r="U68" s="79">
        <f>SUM(U9:U66)</f>
        <v>79</v>
      </c>
      <c r="V68" s="90"/>
      <c r="W68" s="91"/>
    </row>
    <row r="69" ht="20.1" customHeight="1" spans="2:23">
      <c r="B69" s="80"/>
      <c r="C69" s="4"/>
      <c r="D69" s="4"/>
      <c r="E69" s="4"/>
      <c r="F69" s="4"/>
      <c r="G69" s="81"/>
      <c r="H69" s="82"/>
      <c r="I69" s="82"/>
      <c r="J69" s="85"/>
      <c r="K69" s="4"/>
      <c r="L69" s="4"/>
      <c r="M69" s="86"/>
      <c r="N69" s="86"/>
      <c r="O69" s="87"/>
      <c r="P69" s="4"/>
      <c r="Q69" s="92"/>
      <c r="R69" s="92"/>
      <c r="S69" s="93"/>
      <c r="T69" s="94"/>
      <c r="U69" s="86"/>
      <c r="V69" s="95"/>
      <c r="W69" s="96"/>
    </row>
    <row r="70" ht="72" customHeight="1" spans="1:23">
      <c r="A70" s="83" t="s">
        <v>102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8"/>
      <c r="N70" s="88"/>
      <c r="O70" s="83"/>
      <c r="P70" s="83"/>
      <c r="Q70" s="97"/>
      <c r="R70" s="83"/>
      <c r="S70" s="98"/>
      <c r="T70" s="97"/>
      <c r="U70" s="98"/>
      <c r="V70" s="83"/>
      <c r="W70" s="83"/>
    </row>
    <row r="74" spans="6:6">
      <c r="F74" s="84"/>
    </row>
  </sheetData>
  <sortState ref="A5:W28">
    <sortCondition ref="V5:V28" descending="1"/>
  </sortState>
  <mergeCells count="32">
    <mergeCell ref="A1:B1"/>
    <mergeCell ref="A70:W70"/>
    <mergeCell ref="A4:A8"/>
    <mergeCell ref="B4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4:V8"/>
    <mergeCell ref="W4:W8"/>
    <mergeCell ref="A2:W3"/>
    <mergeCell ref="C4:D5"/>
    <mergeCell ref="E4:H5"/>
    <mergeCell ref="I4:K5"/>
    <mergeCell ref="L4:P5"/>
    <mergeCell ref="Q4:S5"/>
    <mergeCell ref="T4:U5"/>
  </mergeCells>
  <conditionalFormatting sqref="B9:B56">
    <cfRule type="duplicateValues" dxfId="0" priority="3"/>
  </conditionalFormatting>
  <conditionalFormatting sqref="B64:B65">
    <cfRule type="duplicateValues" dxfId="0" priority="1"/>
  </conditionalFormatting>
  <conditionalFormatting sqref="B57:B63 B66:B68">
    <cfRule type="duplicateValues" dxfId="0" priority="2"/>
  </conditionalFormatting>
  <pageMargins left="0.349305555555556" right="0.118055555555556" top="0.55" bottom="0.349305555555556" header="0.429166666666667" footer="0.238888888888889"/>
  <pageSetup paperSize="9" firstPageNumber="4" orientation="landscape" useFirstPageNumber="1" horizontalDpi="600" verticalDpi="300"/>
  <headerFooter alignWithMargins="0" scaleWithDoc="0">
    <oddFooter>&amp;C- &amp;P&amp;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县（市、区）</vt:lpstr>
      <vt:lpstr>市直属部门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~雜草~</cp:lastModifiedBy>
  <dcterms:created xsi:type="dcterms:W3CDTF">2018-10-10T04:03:00Z</dcterms:created>
  <dcterms:modified xsi:type="dcterms:W3CDTF">2021-01-08T07:52:02Z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20</vt:lpwstr>
  </property>
</Properties>
</file>