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665" activeTab="4"/>
  </bookViews>
  <sheets>
    <sheet name="汇总" sheetId="7" r:id="rId1"/>
    <sheet name="明细表" sheetId="1" r:id="rId2"/>
    <sheet name="医疗救助" sheetId="2" r:id="rId3"/>
    <sheet name="残疾人事业" sheetId="3" r:id="rId4"/>
    <sheet name="养老服务体系" sheetId="4" r:id="rId5"/>
    <sheet name="其他民政管理" sheetId="5" r:id="rId6"/>
    <sheet name="80周岁及以上高龄老人生活津贴" sheetId="10" r:id="rId7"/>
    <sheet name="困难残疾人生活补贴和重度残疾人护理" sheetId="11" r:id="rId8"/>
    <sheet name="绩效目标表" sheetId="9" r:id="rId9"/>
  </sheets>
  <definedNames>
    <definedName name="_xlnm.Print_Titles" localSheetId="1">明细表!$4:$4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<sst xmlns="http://schemas.openxmlformats.org/spreadsheetml/2006/main" count="319" uniqueCount="178">
  <si>
    <t>附件6</t>
  </si>
  <si>
    <t>2025年市级福利彩票公益金项目资金分配汇总表</t>
  </si>
  <si>
    <t>金额：万元</t>
  </si>
  <si>
    <t>地区</t>
  </si>
  <si>
    <t>总计</t>
  </si>
  <si>
    <t>城乡医疗救助项目</t>
  </si>
  <si>
    <t>残疾人事业项目</t>
  </si>
  <si>
    <t>养老服务体系建设项目</t>
  </si>
  <si>
    <t>民政管理事务和其他公益事业等项目</t>
  </si>
  <si>
    <t>备注</t>
  </si>
  <si>
    <t>合计</t>
  </si>
  <si>
    <t>湛江市民政局</t>
  </si>
  <si>
    <t>湛江市特殊教育学校</t>
  </si>
  <si>
    <t>湛江市医疗保障局</t>
  </si>
  <si>
    <t>湛江市社会福利院</t>
  </si>
  <si>
    <t>湛江市养老服务中心</t>
  </si>
  <si>
    <t>市直单位小计</t>
  </si>
  <si>
    <t>赤坎区</t>
  </si>
  <si>
    <t>霞山区</t>
  </si>
  <si>
    <t>坡头区</t>
  </si>
  <si>
    <t>麻章区</t>
  </si>
  <si>
    <t>吴川市</t>
  </si>
  <si>
    <t>遂溪县</t>
  </si>
  <si>
    <t>经开区</t>
  </si>
  <si>
    <t>徐闻县</t>
  </si>
  <si>
    <t>雷州市</t>
  </si>
  <si>
    <t>廉江市</t>
  </si>
  <si>
    <t>县（市、区）小计</t>
  </si>
  <si>
    <t>2025年市级福利彩票公益金分配明细表</t>
  </si>
  <si>
    <t xml:space="preserve">        单位：万元</t>
  </si>
  <si>
    <t>项目</t>
  </si>
  <si>
    <t>分配资金</t>
  </si>
  <si>
    <t>使用单位</t>
  </si>
  <si>
    <t>城乡医疗救助(20%)</t>
  </si>
  <si>
    <t>小计</t>
  </si>
  <si>
    <t>城乡医疗救助资金</t>
  </si>
  <si>
    <t>残疾人事业资金(20%)</t>
  </si>
  <si>
    <t>残疾人两项补贴</t>
  </si>
  <si>
    <t>各县市区（另外分配）</t>
  </si>
  <si>
    <t>社会养老服务体系建设资金(55%)</t>
  </si>
  <si>
    <t>80周岁及以上高龄老人生活津贴项目</t>
  </si>
  <si>
    <t>各市辖区（另外分配）</t>
  </si>
  <si>
    <t>重大节日慰问老年人项目</t>
  </si>
  <si>
    <t>养老服务“十五五”规划编制项目</t>
  </si>
  <si>
    <t>其余需收集养老科的养老方面项目需求</t>
  </si>
  <si>
    <t>湛江市银发经济发展规划项目编制项目</t>
  </si>
  <si>
    <t>补充安排2024年资金</t>
  </si>
  <si>
    <t>高龄津贴管理系统运维项目</t>
  </si>
  <si>
    <t>其中3万元是补充安排2024年资金</t>
  </si>
  <si>
    <t>湛江“特慧爱”系统项目</t>
  </si>
  <si>
    <t>“湛江慧养”服务平台运营管理和提供业务指导、监管服务项目</t>
  </si>
  <si>
    <t>其中97.9万元是补充安排2023、2024年运营资金</t>
  </si>
  <si>
    <t>各县市区镇级敬老院统保项目</t>
  </si>
  <si>
    <t>市养老服务中心建设项目</t>
  </si>
  <si>
    <t>综合楼项目尾款未付1191631.21元，部门预算安排20万元，尚欠991631.21元。</t>
  </si>
  <si>
    <t>市福利院安全维护管理项目</t>
  </si>
  <si>
    <t>用于消防设施设备及维护，老人仪器设备维护等</t>
  </si>
  <si>
    <t>市福利院养老服务项目</t>
  </si>
  <si>
    <t>各县市区一、二星级养老机构星级评定项目</t>
  </si>
  <si>
    <t>市养老服务中心</t>
  </si>
  <si>
    <t>各县市区养老护理员培训以及第二届养老护理员技能大赛项目</t>
  </si>
  <si>
    <t>各县市区老年助餐服务体系建设项目</t>
  </si>
  <si>
    <t>各县市新型城镇化（养老服务）试点建设项目（廉江、遂溪、雷州）</t>
  </si>
  <si>
    <t>各县市（另外分配）</t>
  </si>
  <si>
    <t>经开区养老服务体系建设项目</t>
  </si>
  <si>
    <t>民政管理事务和其他公益事业等项目(5%)</t>
  </si>
  <si>
    <t>“寒冬送温暖”困难群众慰问经费</t>
  </si>
  <si>
    <t>创文公益服务项目</t>
  </si>
  <si>
    <t>民政政策法规公益宣传项目</t>
  </si>
  <si>
    <t>民政综合服务平台项目</t>
  </si>
  <si>
    <t>地名普查成果转化项目</t>
  </si>
  <si>
    <t>项目尾款39.9万元，2023年底已支付3.99万元，还有35.91万元未付，市审计局2024年7月9日发出审计报告（湛审经责报[2024]1号），要求我局1年内（即2025年7月9日前）完成整改该问题。计划分两期支付，2025年支付18万元，2026年支付17.91万元。</t>
  </si>
  <si>
    <t>城区道路路牌设置项目</t>
  </si>
  <si>
    <t>今年路牌投诉量不断上升，第十五届人大六次会议代表建议我局完善城区道路路牌设置，目前路牌制作经费严重不足。</t>
  </si>
  <si>
    <t>儿童福利机构优化转型项目</t>
  </si>
  <si>
    <t>廉江市、遂溪县福利院</t>
  </si>
  <si>
    <t>建设1个县（市）慈善超市示范点</t>
  </si>
  <si>
    <t>遂溪县民政局</t>
  </si>
  <si>
    <t>湛江市殡葬服务设施专项规划（2026-2035年）编制项目</t>
  </si>
  <si>
    <t>精神障碍社区康复服务项目</t>
  </si>
  <si>
    <t>省要求2025年县级开展服务率达到80%以上，居家患者接受服务率达到60%以上。此项工作纳入年度工作考核内容，但今年各级财政没安排专项资金，难以开展。</t>
  </si>
  <si>
    <t>和谐婚姻服务体系建设项目</t>
  </si>
  <si>
    <r>
      <rPr>
        <sz val="11"/>
        <rFont val="宋体"/>
        <charset val="134"/>
      </rPr>
      <t>用于婚姻家庭辅导服务体系建设、婚姻业务培训、新修订《婚姻登记条例》宣传等</t>
    </r>
    <r>
      <rPr>
        <sz val="12"/>
        <rFont val="宋体"/>
        <charset val="134"/>
      </rPr>
      <t>。</t>
    </r>
  </si>
  <si>
    <t>2025年市级福利彩票公益金城乡医疗救助分配明细表</t>
  </si>
  <si>
    <t>项目内容</t>
  </si>
  <si>
    <t>下达资金</t>
  </si>
  <si>
    <t>市直单位</t>
  </si>
  <si>
    <t>2025年市级福利彩票公益金残疾人事业资金分配明细表</t>
  </si>
  <si>
    <t>各县（市、区）</t>
  </si>
  <si>
    <t>用于残疾人生活津贴和重度残疾人护理补贴</t>
  </si>
  <si>
    <t>另外具体分配</t>
  </si>
  <si>
    <t>湛江市特殊教育学校资金</t>
  </si>
  <si>
    <t>2025年市级福利彩票公益金
养老服务体系建设资金分配明细表</t>
  </si>
  <si>
    <t>湛江市养老服务“十五五”规划编制项目</t>
  </si>
  <si>
    <t>其中97.9万元是补充安排2023年、2024年运营资金</t>
  </si>
  <si>
    <t>各县市区养老护理员培训以及第二届养老护理员技能大赛</t>
  </si>
  <si>
    <t>赤坎区民政局</t>
  </si>
  <si>
    <t>老年助餐服务体系建设经费</t>
  </si>
  <si>
    <t>霞山区民政局</t>
  </si>
  <si>
    <t>坡头区民政局</t>
  </si>
  <si>
    <t>麻章区民政局</t>
  </si>
  <si>
    <t>吴川市民政局</t>
  </si>
  <si>
    <t>新型城镇化（养老服务）试点建设</t>
  </si>
  <si>
    <t>湛江经济开发区人口和社会事务管理局</t>
  </si>
  <si>
    <t>徐闻县民政局</t>
  </si>
  <si>
    <t>雷州市民政局</t>
  </si>
  <si>
    <t>廉江市民政局</t>
  </si>
  <si>
    <t>2025年市级福利彩票公益金民政管理事务
和其他公益事业等项目明细表</t>
  </si>
  <si>
    <t>“寒冬送温暖”慰问困难群众项目</t>
  </si>
  <si>
    <t>慈善超市示范点建设</t>
  </si>
  <si>
    <t>遂溪县福利院</t>
  </si>
  <si>
    <t>儿童福利机构优化转型经费</t>
  </si>
  <si>
    <t>廉江市福利院</t>
  </si>
  <si>
    <t>80周岁及以上高龄老人生活津贴市级补助资金分配明细表</t>
  </si>
  <si>
    <t>单位：万元</t>
  </si>
  <si>
    <t>地  区</t>
  </si>
  <si>
    <t>2025年市财政下达补助资金</t>
  </si>
  <si>
    <t>其中下达：</t>
  </si>
  <si>
    <t>市福彩公益金安排（万元）</t>
  </si>
  <si>
    <t>一般公共预算安排(万元)</t>
  </si>
  <si>
    <t>合  计</t>
  </si>
  <si>
    <t>2025年残疾人两项补贴市级补助资金分配表</t>
  </si>
  <si>
    <t>单位：元</t>
  </si>
  <si>
    <t>县（市、区）</t>
  </si>
  <si>
    <t>本次资金下达合计</t>
  </si>
  <si>
    <t>其中：</t>
  </si>
  <si>
    <t>市财政一般公共预算负担（4296万元）
(60.1%)</t>
  </si>
  <si>
    <t>福利彩票公益金计提残疾人事业专项资金负担
（256万元）
(3.7%)</t>
  </si>
  <si>
    <t>残保金负担
（2500万元）
(36.2%)</t>
  </si>
  <si>
    <t>市福利院</t>
  </si>
  <si>
    <t>合 计</t>
  </si>
  <si>
    <t>市级福利彩票公益金项目绩效目标表</t>
  </si>
  <si>
    <t>(2025年度)</t>
  </si>
  <si>
    <t>专项名称</t>
  </si>
  <si>
    <t>市级福利彩票公益金项目</t>
  </si>
  <si>
    <t>市级财政部门</t>
  </si>
  <si>
    <t>湛江市财政局</t>
  </si>
  <si>
    <t>市级主管部门</t>
  </si>
  <si>
    <t>资金情况（万元）</t>
  </si>
  <si>
    <t>年度金额：</t>
  </si>
  <si>
    <t>年度总体目标</t>
  </si>
  <si>
    <t xml:space="preserve">目标1：依时按标社会化发放，保障困难残疾人和重度残疾人的合法权益。
目标2：科学确定救助对象范围，夯实医疗救助托底保障，健全防范和化解因病致返贫长效机制，实事求是确定困难群众医疗保障待遇标准，确保困难群众基本医疗有保障，不因罹患重特大疾病影响基本生活，同时避免过度保障。
目标3：把惠及我市高龄老人的实事办好，使党和政府的老有所养惠民政策落到实处。
目标4：资助为老年人、残疾人、儿童等特殊群体提供服务的社会福利项目，以及符合宗旨的社会公益项目，促进社会福利事业发展。   
                                                                                                                                                   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</si>
  <si>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</si>
  <si>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</si>
  <si>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</si>
  <si>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</si>
  <si>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</si>
  <si>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</si>
  <si>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</si>
  <si>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为全市特困供养人员供养服务机构（敬老院）购买责任保险</t>
  </si>
  <si>
    <t>约1250人/年</t>
  </si>
  <si>
    <t>已成功申请80周岁以上老人普惠型高龄津贴发放率</t>
  </si>
  <si>
    <t>按时足额，应发尽发</t>
  </si>
  <si>
    <t>城乡医疗救助人数</t>
  </si>
  <si>
    <t>应救尽救</t>
  </si>
  <si>
    <t>累计建设示范点慈善超市数量</t>
  </si>
  <si>
    <t>≥1个</t>
  </si>
  <si>
    <t>质量指标</t>
  </si>
  <si>
    <t>老年人权益保障</t>
  </si>
  <si>
    <t>有效保障</t>
  </si>
  <si>
    <t>政策范围内基本医疗救助比例（%）</t>
  </si>
  <si>
    <t>时效指标</t>
  </si>
  <si>
    <t>资金分解下达时效</t>
  </si>
  <si>
    <t>一个月内</t>
  </si>
  <si>
    <t>财政补助到位率</t>
  </si>
  <si>
    <t>社会效益指标</t>
  </si>
  <si>
    <t>增强补助对象获得感、幸福感</t>
  </si>
  <si>
    <t>有效提升</t>
  </si>
  <si>
    <t>促进社会和谐</t>
  </si>
  <si>
    <t>有效促进</t>
  </si>
  <si>
    <t>可持续影响指标</t>
  </si>
  <si>
    <t>提升老年人的幸福感、获得感</t>
  </si>
  <si>
    <t>推进婚俗改革</t>
  </si>
  <si>
    <t>成效显著</t>
  </si>
  <si>
    <t>对健全医疗保障制度体系的作用</t>
  </si>
  <si>
    <t>服务对象满意度指标</t>
  </si>
  <si>
    <t>民政服务对象满意度</t>
  </si>
  <si>
    <t>≥90%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</si>
</sst>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53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2"/>
      <name val="楷体_GB2312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"/>
    </font>
    <font>
      <b/>
      <sz val="12"/>
      <name val="宋体"/>
      <charset val="1"/>
    </font>
    <font>
      <sz val="12"/>
      <color rgb="FFFF0000"/>
      <name val="宋体"/>
      <charset val="1"/>
    </font>
    <font>
      <sz val="22"/>
      <name val="方正小标宋_GBK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"/>
      <scheme val="minor"/>
    </font>
    <font>
      <b/>
      <sz val="12"/>
      <color theme="1"/>
      <name val="宋体"/>
      <charset val="1"/>
      <scheme val="minor"/>
    </font>
    <font>
      <sz val="12"/>
      <color theme="1"/>
      <name val="宋体"/>
      <charset val="1"/>
      <scheme val="minor"/>
    </font>
    <font>
      <sz val="18"/>
      <name val="方正小标宋_GBK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b/>
      <sz val="10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6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宋体"/>
      <charset val="134"/>
    </font>
    <font>
      <sz val="12"/>
      <color theme="1"/>
      <name val="黑体"/>
      <charset val="134"/>
    </font>
    <font>
      <b/>
      <sz val="12"/>
      <color theme="1"/>
      <name val="黑体"/>
      <charset val="134"/>
    </font>
    <font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5" borderId="14" applyNumberFormat="0" applyAlignment="0" applyProtection="0">
      <alignment vertical="center"/>
    </xf>
    <xf numFmtId="0" fontId="43" fillId="6" borderId="15" applyNumberFormat="0" applyAlignment="0" applyProtection="0">
      <alignment vertical="center"/>
    </xf>
    <xf numFmtId="0" fontId="44" fillId="6" borderId="14" applyNumberFormat="0" applyAlignment="0" applyProtection="0">
      <alignment vertical="center"/>
    </xf>
    <xf numFmtId="0" fontId="45" fillId="7" borderId="16" applyNumberFormat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2" fillId="33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13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6" fillId="0" borderId="0" xfId="0" applyFont="1" applyFill="1" applyAlignment="1"/>
    <xf numFmtId="0" fontId="7" fillId="0" borderId="0" xfId="0" applyFont="1" applyFill="1" applyAlignment="1"/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10" fontId="5" fillId="0" borderId="0" xfId="0" applyNumberFormat="1" applyFont="1" applyFill="1" applyAlignment="1"/>
    <xf numFmtId="0" fontId="14" fillId="0" borderId="0" xfId="0" applyNumberFormat="1" applyFont="1" applyFill="1" applyAlignment="1">
      <alignment horizontal="center" vertical="center" wrapText="1"/>
    </xf>
    <xf numFmtId="0" fontId="15" fillId="0" borderId="0" xfId="0" applyNumberFormat="1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 wrapText="1"/>
    </xf>
    <xf numFmtId="0" fontId="23" fillId="0" borderId="4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177" fontId="23" fillId="0" borderId="4" xfId="0" applyNumberFormat="1" applyFont="1" applyFill="1" applyBorder="1" applyAlignment="1">
      <alignment horizontal="center" vertical="center" wrapText="1"/>
    </xf>
    <xf numFmtId="177" fontId="23" fillId="0" borderId="6" xfId="0" applyNumberFormat="1" applyFont="1" applyFill="1" applyBorder="1" applyAlignment="1">
      <alignment horizontal="center" vertical="center" wrapText="1"/>
    </xf>
    <xf numFmtId="0" fontId="25" fillId="0" borderId="4" xfId="49" applyFont="1" applyFill="1" applyBorder="1" applyAlignment="1">
      <alignment horizontal="center" vertical="center"/>
    </xf>
    <xf numFmtId="0" fontId="16" fillId="0" borderId="4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/>
    </xf>
    <xf numFmtId="0" fontId="16" fillId="0" borderId="5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3" fillId="0" borderId="0" xfId="0" applyFont="1" applyFill="1" applyBorder="1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8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3" fillId="0" borderId="1" xfId="0" applyFont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32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33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vertical="center"/>
    </xf>
    <xf numFmtId="0" fontId="3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22"/>
  <sheetViews>
    <sheetView zoomScale="80" zoomScaleNormal="80" workbookViewId="0">
      <selection activeCell="E10" sqref="E10"/>
    </sheetView>
  </sheetViews>
  <sheetFormatPr defaultColWidth="9" defaultRowHeight="14.25"/>
  <cols>
    <col min="1" max="1" width="20" style="49" customWidth="1"/>
    <col min="2" max="2" width="11.625" style="49" customWidth="1"/>
    <col min="3" max="3" width="9.75" style="124" customWidth="1"/>
    <col min="4" max="4" width="11.5" style="124" customWidth="1"/>
    <col min="5" max="5" width="14.5" style="124" customWidth="1"/>
    <col min="6" max="6" width="18.375" style="48" customWidth="1"/>
    <col min="7" max="16381" width="9" style="48"/>
  </cols>
  <sheetData>
    <row r="1" s="48" customFormat="1" ht="19.5" customHeight="1" spans="1:16382">
      <c r="A1" s="128" t="s">
        <v>0</v>
      </c>
      <c r="B1" s="49"/>
      <c r="C1" s="124"/>
      <c r="D1" s="124"/>
      <c r="E1" s="124"/>
      <c r="F1" s="48"/>
      <c r="G1" s="48"/>
      <c r="H1" s="48"/>
      <c r="XFB1"/>
    </row>
    <row r="2" s="48" customFormat="1" ht="22.5" spans="1:7">
      <c r="A2" s="129" t="s">
        <v>1</v>
      </c>
      <c r="B2" s="129"/>
      <c r="C2" s="129"/>
      <c r="D2" s="129"/>
      <c r="E2" s="129"/>
      <c r="F2" s="129"/>
      <c r="G2" s="129"/>
    </row>
    <row r="3" s="48" customFormat="1" ht="23.25" customHeight="1" spans="1:7">
      <c r="A3" s="49"/>
      <c r="B3" s="49"/>
      <c r="C3" s="124"/>
      <c r="D3" s="124"/>
      <c r="E3" s="124"/>
      <c r="F3" s="48"/>
      <c r="G3" s="130" t="s">
        <v>2</v>
      </c>
    </row>
    <row r="4" s="50" customFormat="1" ht="36.75" customHeight="1" spans="1:7">
      <c r="A4" s="42" t="s">
        <v>3</v>
      </c>
      <c r="B4" s="42" t="s">
        <v>4</v>
      </c>
      <c r="C4" s="42" t="s">
        <v>5</v>
      </c>
      <c r="D4" s="42" t="s">
        <v>6</v>
      </c>
      <c r="E4" s="42" t="s">
        <v>7</v>
      </c>
      <c r="F4" s="42" t="s">
        <v>8</v>
      </c>
      <c r="G4" s="131" t="s">
        <v>9</v>
      </c>
    </row>
    <row r="5" s="124" customFormat="1" ht="22.5" customHeight="1" spans="1:7">
      <c r="A5" s="58" t="s">
        <v>10</v>
      </c>
      <c r="B5" s="75">
        <f t="shared" ref="B5:F5" si="0">B11+B22</f>
        <v>1600</v>
      </c>
      <c r="C5" s="75">
        <f t="shared" si="0"/>
        <v>320</v>
      </c>
      <c r="D5" s="75">
        <f t="shared" si="0"/>
        <v>320</v>
      </c>
      <c r="E5" s="75">
        <f t="shared" si="0"/>
        <v>880</v>
      </c>
      <c r="F5" s="75">
        <f t="shared" si="0"/>
        <v>80</v>
      </c>
      <c r="G5" s="132"/>
    </row>
    <row r="6" s="125" customFormat="1" ht="22.5" customHeight="1" spans="1:7">
      <c r="A6" s="133" t="s">
        <v>11</v>
      </c>
      <c r="B6" s="75">
        <f t="shared" ref="B6:B10" si="1">C6+D6+E6+F6</f>
        <v>348.9</v>
      </c>
      <c r="C6" s="75"/>
      <c r="D6" s="134"/>
      <c r="E6" s="134">
        <f>685.9-400</f>
        <v>285.9</v>
      </c>
      <c r="F6" s="134">
        <v>63</v>
      </c>
      <c r="G6" s="132"/>
    </row>
    <row r="7" s="125" customFormat="1" ht="22.5" customHeight="1" spans="1:7">
      <c r="A7" s="133" t="s">
        <v>12</v>
      </c>
      <c r="B7" s="75">
        <f t="shared" si="1"/>
        <v>64</v>
      </c>
      <c r="C7" s="75"/>
      <c r="D7" s="134">
        <v>64</v>
      </c>
      <c r="E7" s="134"/>
      <c r="F7" s="134"/>
      <c r="G7" s="132"/>
    </row>
    <row r="8" s="125" customFormat="1" ht="22.5" customHeight="1" spans="1:7">
      <c r="A8" s="133" t="s">
        <v>13</v>
      </c>
      <c r="B8" s="75">
        <f t="shared" si="1"/>
        <v>320</v>
      </c>
      <c r="C8" s="134">
        <v>320</v>
      </c>
      <c r="D8" s="134"/>
      <c r="E8" s="134"/>
      <c r="F8" s="134"/>
      <c r="G8" s="132"/>
    </row>
    <row r="9" s="126" customFormat="1" ht="30" customHeight="1" spans="1:7">
      <c r="A9" s="133" t="s">
        <v>14</v>
      </c>
      <c r="B9" s="75">
        <f t="shared" si="1"/>
        <v>66.6715</v>
      </c>
      <c r="C9" s="75"/>
      <c r="D9" s="75">
        <v>16.5715</v>
      </c>
      <c r="E9" s="75">
        <v>50.1</v>
      </c>
      <c r="F9" s="75"/>
      <c r="G9" s="135"/>
    </row>
    <row r="10" s="126" customFormat="1" ht="30" customHeight="1" spans="1:7">
      <c r="A10" s="133" t="s">
        <v>15</v>
      </c>
      <c r="B10" s="75">
        <f t="shared" si="1"/>
        <v>29</v>
      </c>
      <c r="C10" s="75"/>
      <c r="D10" s="75"/>
      <c r="E10" s="75">
        <v>29</v>
      </c>
      <c r="F10" s="75"/>
      <c r="G10" s="135"/>
    </row>
    <row r="11" s="127" customFormat="1" ht="30" customHeight="1" spans="1:7">
      <c r="A11" s="136" t="s">
        <v>16</v>
      </c>
      <c r="B11" s="75">
        <f t="shared" ref="B11:F11" si="2">SUM(B6:B10)</f>
        <v>828.5715</v>
      </c>
      <c r="C11" s="75">
        <f t="shared" si="2"/>
        <v>320</v>
      </c>
      <c r="D11" s="75">
        <f t="shared" si="2"/>
        <v>80.5715</v>
      </c>
      <c r="E11" s="75">
        <f t="shared" si="2"/>
        <v>365</v>
      </c>
      <c r="F11" s="75">
        <f t="shared" si="2"/>
        <v>63</v>
      </c>
      <c r="G11" s="135"/>
    </row>
    <row r="12" s="48" customFormat="1" ht="22.5" customHeight="1" spans="1:7">
      <c r="A12" s="133" t="s">
        <v>17</v>
      </c>
      <c r="B12" s="75">
        <f t="shared" ref="B12:B21" si="3">C12+D12+E12+F12</f>
        <v>43.6103</v>
      </c>
      <c r="C12" s="75"/>
      <c r="D12" s="75">
        <v>2.3003</v>
      </c>
      <c r="E12" s="133">
        <f>8+33.31</f>
        <v>41.31</v>
      </c>
      <c r="F12" s="133"/>
      <c r="G12" s="137"/>
    </row>
    <row r="13" s="48" customFormat="1" ht="22.5" customHeight="1" spans="1:7">
      <c r="A13" s="133" t="s">
        <v>18</v>
      </c>
      <c r="B13" s="75">
        <f t="shared" si="3"/>
        <v>135.8437</v>
      </c>
      <c r="C13" s="75"/>
      <c r="D13" s="75">
        <v>6.7958</v>
      </c>
      <c r="E13" s="133">
        <f>8+121.0479</f>
        <v>129.0479</v>
      </c>
      <c r="F13" s="133"/>
      <c r="G13" s="137"/>
    </row>
    <row r="14" s="48" customFormat="1" ht="22.5" customHeight="1" spans="1:7">
      <c r="A14" s="133" t="s">
        <v>19</v>
      </c>
      <c r="B14" s="75">
        <f t="shared" si="3"/>
        <v>123.3966</v>
      </c>
      <c r="C14" s="75"/>
      <c r="D14" s="75">
        <v>10.4624</v>
      </c>
      <c r="E14" s="133">
        <f>10+102.9342</f>
        <v>112.9342</v>
      </c>
      <c r="F14" s="133"/>
      <c r="G14" s="137"/>
    </row>
    <row r="15" s="48" customFormat="1" ht="22.5" customHeight="1" spans="1:7">
      <c r="A15" s="133" t="s">
        <v>20</v>
      </c>
      <c r="B15" s="75">
        <f t="shared" si="3"/>
        <v>89.915</v>
      </c>
      <c r="C15" s="75"/>
      <c r="D15" s="75">
        <v>9.1699</v>
      </c>
      <c r="E15" s="133">
        <f>10+70.7451</f>
        <v>80.7451</v>
      </c>
      <c r="F15" s="133"/>
      <c r="G15" s="137"/>
    </row>
    <row r="16" s="48" customFormat="1" ht="22.5" customHeight="1" spans="1:7">
      <c r="A16" s="133" t="s">
        <v>21</v>
      </c>
      <c r="B16" s="75">
        <f t="shared" si="3"/>
        <v>32.5467</v>
      </c>
      <c r="C16" s="75"/>
      <c r="D16" s="75">
        <v>26.5467</v>
      </c>
      <c r="E16" s="133">
        <v>6</v>
      </c>
      <c r="F16" s="133"/>
      <c r="G16" s="137"/>
    </row>
    <row r="17" s="48" customFormat="1" ht="22.5" customHeight="1" spans="1:7">
      <c r="A17" s="133" t="s">
        <v>22</v>
      </c>
      <c r="B17" s="75">
        <f t="shared" si="3"/>
        <v>60.7243</v>
      </c>
      <c r="C17" s="75"/>
      <c r="D17" s="75">
        <v>33.7243</v>
      </c>
      <c r="E17" s="133">
        <v>15</v>
      </c>
      <c r="F17" s="133">
        <v>12</v>
      </c>
      <c r="G17" s="137"/>
    </row>
    <row r="18" s="48" customFormat="1" ht="22.5" customHeight="1" spans="1:7">
      <c r="A18" s="115" t="s">
        <v>23</v>
      </c>
      <c r="B18" s="75">
        <f t="shared" si="3"/>
        <v>89.9628</v>
      </c>
      <c r="C18" s="75"/>
      <c r="D18" s="75"/>
      <c r="E18" s="133">
        <f>18+71.9628</f>
        <v>89.9628</v>
      </c>
      <c r="F18" s="133"/>
      <c r="G18" s="137"/>
    </row>
    <row r="19" s="48" customFormat="1" ht="22.5" customHeight="1" spans="1:7">
      <c r="A19" s="115" t="s">
        <v>24</v>
      </c>
      <c r="B19" s="75">
        <f t="shared" si="3"/>
        <v>34.6581</v>
      </c>
      <c r="C19" s="75"/>
      <c r="D19" s="75">
        <v>28.6581</v>
      </c>
      <c r="E19" s="133">
        <v>6</v>
      </c>
      <c r="F19" s="133"/>
      <c r="G19" s="137"/>
    </row>
    <row r="20" s="48" customFormat="1" ht="22.5" customHeight="1" spans="1:7">
      <c r="A20" s="115" t="s">
        <v>25</v>
      </c>
      <c r="B20" s="75">
        <f t="shared" si="3"/>
        <v>80.3764</v>
      </c>
      <c r="C20" s="75"/>
      <c r="D20" s="75">
        <v>63.3764</v>
      </c>
      <c r="E20" s="133">
        <v>17</v>
      </c>
      <c r="F20" s="133"/>
      <c r="G20" s="137"/>
    </row>
    <row r="21" s="48" customFormat="1" ht="22.5" customHeight="1" spans="1:7">
      <c r="A21" s="115" t="s">
        <v>26</v>
      </c>
      <c r="B21" s="75">
        <f t="shared" si="3"/>
        <v>80.3946</v>
      </c>
      <c r="C21" s="75"/>
      <c r="D21" s="75">
        <v>58.3946</v>
      </c>
      <c r="E21" s="133">
        <v>17</v>
      </c>
      <c r="F21" s="133">
        <v>5</v>
      </c>
      <c r="G21" s="137"/>
    </row>
    <row r="22" s="127" customFormat="1" ht="30" customHeight="1" spans="1:7">
      <c r="A22" s="136" t="s">
        <v>27</v>
      </c>
      <c r="B22" s="75">
        <f t="shared" ref="B22:F22" si="4">SUM(B12:B21)</f>
        <v>771.4285</v>
      </c>
      <c r="C22" s="75">
        <f t="shared" si="4"/>
        <v>0</v>
      </c>
      <c r="D22" s="75">
        <f t="shared" si="4"/>
        <v>239.4285</v>
      </c>
      <c r="E22" s="75">
        <f t="shared" si="4"/>
        <v>515</v>
      </c>
      <c r="F22" s="75">
        <f t="shared" si="4"/>
        <v>17</v>
      </c>
      <c r="G22" s="135"/>
    </row>
  </sheetData>
  <mergeCells count="1">
    <mergeCell ref="A2:G2"/>
  </mergeCells>
  <pageMargins left="0.75" right="0.75" top="1" bottom="1" header="0.5" footer="0.5"/>
  <pageSetup paperSize="9" scale="6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E39"/>
  <sheetViews>
    <sheetView topLeftCell="A8" workbookViewId="0">
      <selection activeCell="B14" sqref="B14"/>
    </sheetView>
  </sheetViews>
  <sheetFormatPr defaultColWidth="9" defaultRowHeight="13.5" outlineLevelCol="4"/>
  <cols>
    <col min="1" max="1" width="15.5" customWidth="1"/>
    <col min="2" max="2" width="52.125" customWidth="1"/>
    <col min="3" max="3" width="16.525" customWidth="1"/>
    <col min="4" max="4" width="26.5333333333333" customWidth="1"/>
    <col min="5" max="5" width="40.1333333333333" customWidth="1"/>
  </cols>
  <sheetData>
    <row r="2" ht="22.5" spans="1:5">
      <c r="A2" s="103" t="s">
        <v>28</v>
      </c>
      <c r="B2" s="103"/>
      <c r="C2" s="103"/>
      <c r="D2" s="103"/>
      <c r="E2" s="103"/>
    </row>
    <row r="3" customFormat="1" ht="23.1" customHeight="1" spans="1:4">
      <c r="A3" s="104"/>
      <c r="B3" s="105"/>
      <c r="C3" s="105"/>
      <c r="D3" s="106" t="s">
        <v>29</v>
      </c>
    </row>
    <row r="4" s="101" customFormat="1" ht="21.95" customHeight="1" spans="1:5">
      <c r="A4" s="107" t="s">
        <v>30</v>
      </c>
      <c r="B4" s="108"/>
      <c r="C4" s="107" t="s">
        <v>31</v>
      </c>
      <c r="D4" s="108" t="s">
        <v>32</v>
      </c>
      <c r="E4" s="109" t="s">
        <v>9</v>
      </c>
    </row>
    <row r="5" ht="21.95" customHeight="1" spans="1:5">
      <c r="A5" s="110" t="s">
        <v>4</v>
      </c>
      <c r="B5" s="87"/>
      <c r="C5" s="111">
        <f>C6+C8+C11+C28</f>
        <v>1600</v>
      </c>
      <c r="D5" s="108"/>
      <c r="E5" s="112"/>
    </row>
    <row r="6" ht="27" customHeight="1" spans="1:5">
      <c r="A6" s="78" t="s">
        <v>33</v>
      </c>
      <c r="B6" s="87" t="s">
        <v>34</v>
      </c>
      <c r="C6" s="87">
        <v>320</v>
      </c>
      <c r="D6" s="78"/>
      <c r="E6" s="112"/>
    </row>
    <row r="7" ht="27" customHeight="1" spans="1:5">
      <c r="A7" s="78"/>
      <c r="B7" s="80" t="s">
        <v>35</v>
      </c>
      <c r="C7" s="80">
        <v>320</v>
      </c>
      <c r="D7" s="78" t="s">
        <v>13</v>
      </c>
      <c r="E7" s="112"/>
    </row>
    <row r="8" ht="27" customHeight="1" spans="1:5">
      <c r="A8" s="78" t="s">
        <v>36</v>
      </c>
      <c r="B8" s="87" t="s">
        <v>34</v>
      </c>
      <c r="C8" s="87">
        <f>SUM(C9:C10)</f>
        <v>320</v>
      </c>
      <c r="D8" s="78"/>
      <c r="E8" s="112"/>
    </row>
    <row r="9" ht="27" customHeight="1" spans="1:5">
      <c r="A9" s="78"/>
      <c r="B9" s="80" t="s">
        <v>37</v>
      </c>
      <c r="C9" s="80">
        <v>256</v>
      </c>
      <c r="D9" s="78" t="s">
        <v>38</v>
      </c>
      <c r="E9" s="112"/>
    </row>
    <row r="10" ht="27" customHeight="1" spans="1:5">
      <c r="A10" s="78"/>
      <c r="B10" s="80" t="s">
        <v>12</v>
      </c>
      <c r="C10" s="80">
        <v>64</v>
      </c>
      <c r="D10" s="80" t="s">
        <v>12</v>
      </c>
      <c r="E10" s="112"/>
    </row>
    <row r="11" ht="23.1" customHeight="1" spans="1:5">
      <c r="A11" s="78" t="s">
        <v>39</v>
      </c>
      <c r="B11" s="87" t="s">
        <v>34</v>
      </c>
      <c r="C11" s="87">
        <f>SUM(C12:C27)</f>
        <v>880</v>
      </c>
      <c r="D11" s="113"/>
      <c r="E11" s="112"/>
    </row>
    <row r="12" ht="29" customHeight="1" spans="1:5">
      <c r="A12" s="78"/>
      <c r="B12" s="79" t="s">
        <v>40</v>
      </c>
      <c r="C12" s="80">
        <v>400</v>
      </c>
      <c r="D12" s="78" t="s">
        <v>41</v>
      </c>
      <c r="E12" s="114"/>
    </row>
    <row r="13" ht="24" customHeight="1" spans="1:5">
      <c r="A13" s="78"/>
      <c r="B13" s="79" t="s">
        <v>42</v>
      </c>
      <c r="C13" s="80">
        <v>20</v>
      </c>
      <c r="D13" s="78" t="s">
        <v>11</v>
      </c>
      <c r="E13" s="114"/>
    </row>
    <row r="14" ht="33" customHeight="1" spans="1:5">
      <c r="A14" s="78"/>
      <c r="B14" s="79" t="s">
        <v>43</v>
      </c>
      <c r="C14" s="80">
        <v>17</v>
      </c>
      <c r="D14" s="78" t="s">
        <v>11</v>
      </c>
      <c r="E14" s="78" t="s">
        <v>44</v>
      </c>
    </row>
    <row r="15" ht="31" customHeight="1" spans="1:5">
      <c r="A15" s="78"/>
      <c r="B15" s="79" t="s">
        <v>45</v>
      </c>
      <c r="C15" s="80">
        <v>17</v>
      </c>
      <c r="D15" s="78" t="s">
        <v>11</v>
      </c>
      <c r="E15" s="115" t="s">
        <v>46</v>
      </c>
    </row>
    <row r="16" ht="40" customHeight="1" spans="1:5">
      <c r="A16" s="78"/>
      <c r="B16" s="79" t="s">
        <v>47</v>
      </c>
      <c r="C16" s="80">
        <v>6</v>
      </c>
      <c r="D16" s="78" t="s">
        <v>11</v>
      </c>
      <c r="E16" s="78" t="s">
        <v>48</v>
      </c>
    </row>
    <row r="17" ht="29" customHeight="1" spans="1:5">
      <c r="A17" s="78"/>
      <c r="B17" s="116" t="s">
        <v>49</v>
      </c>
      <c r="C17" s="80">
        <v>13</v>
      </c>
      <c r="D17" s="78" t="s">
        <v>11</v>
      </c>
      <c r="E17" s="115" t="s">
        <v>46</v>
      </c>
    </row>
    <row r="18" ht="30" customHeight="1" spans="1:5">
      <c r="A18" s="78"/>
      <c r="B18" s="79" t="s">
        <v>50</v>
      </c>
      <c r="C18" s="80">
        <v>177.9</v>
      </c>
      <c r="D18" s="78" t="s">
        <v>11</v>
      </c>
      <c r="E18" s="82" t="s">
        <v>51</v>
      </c>
    </row>
    <row r="19" ht="29" customHeight="1" spans="1:5">
      <c r="A19" s="78"/>
      <c r="B19" s="79" t="s">
        <v>52</v>
      </c>
      <c r="C19" s="80">
        <v>15</v>
      </c>
      <c r="D19" s="78" t="s">
        <v>11</v>
      </c>
      <c r="E19" s="82"/>
    </row>
    <row r="20" ht="36" customHeight="1" spans="1:5">
      <c r="A20" s="78"/>
      <c r="B20" s="79" t="s">
        <v>53</v>
      </c>
      <c r="C20" s="80">
        <v>20</v>
      </c>
      <c r="D20" s="80" t="s">
        <v>11</v>
      </c>
      <c r="E20" s="78" t="s">
        <v>54</v>
      </c>
    </row>
    <row r="21" ht="34" customHeight="1" spans="1:5">
      <c r="A21" s="78"/>
      <c r="B21" s="79" t="s">
        <v>55</v>
      </c>
      <c r="C21" s="117">
        <v>40</v>
      </c>
      <c r="D21" s="80" t="s">
        <v>14</v>
      </c>
      <c r="E21" s="82" t="s">
        <v>56</v>
      </c>
    </row>
    <row r="22" ht="29" customHeight="1" spans="1:5">
      <c r="A22" s="78"/>
      <c r="B22" s="79" t="s">
        <v>57</v>
      </c>
      <c r="C22" s="117">
        <v>10.1</v>
      </c>
      <c r="D22" s="80" t="s">
        <v>14</v>
      </c>
      <c r="E22" s="112"/>
    </row>
    <row r="23" s="102" customFormat="1" ht="29" customHeight="1" spans="1:5">
      <c r="A23" s="78"/>
      <c r="B23" s="79" t="s">
        <v>58</v>
      </c>
      <c r="C23" s="117">
        <v>15</v>
      </c>
      <c r="D23" s="80" t="s">
        <v>59</v>
      </c>
      <c r="E23" s="116"/>
    </row>
    <row r="24" s="102" customFormat="1" ht="29" customHeight="1" spans="1:5">
      <c r="A24" s="78"/>
      <c r="B24" s="79" t="s">
        <v>60</v>
      </c>
      <c r="C24" s="117">
        <v>14</v>
      </c>
      <c r="D24" s="117" t="s">
        <v>59</v>
      </c>
      <c r="E24" s="78"/>
    </row>
    <row r="25" s="102" customFormat="1" ht="29" customHeight="1" spans="1:5">
      <c r="A25" s="78"/>
      <c r="B25" s="79" t="s">
        <v>61</v>
      </c>
      <c r="C25" s="117">
        <v>80</v>
      </c>
      <c r="D25" s="117" t="s">
        <v>38</v>
      </c>
      <c r="E25" s="78"/>
    </row>
    <row r="26" s="102" customFormat="1" ht="29" customHeight="1" spans="1:5">
      <c r="A26" s="78"/>
      <c r="B26" s="79" t="s">
        <v>62</v>
      </c>
      <c r="C26" s="117">
        <v>27</v>
      </c>
      <c r="D26" s="78" t="s">
        <v>63</v>
      </c>
      <c r="E26" s="78"/>
    </row>
    <row r="27" s="102" customFormat="1" ht="29" customHeight="1" spans="1:5">
      <c r="A27" s="78"/>
      <c r="B27" s="79" t="s">
        <v>64</v>
      </c>
      <c r="C27" s="117">
        <v>8</v>
      </c>
      <c r="D27" s="78" t="s">
        <v>23</v>
      </c>
      <c r="E27" s="78"/>
    </row>
    <row r="28" s="102" customFormat="1" ht="29" customHeight="1" spans="1:5">
      <c r="A28" s="78" t="s">
        <v>65</v>
      </c>
      <c r="B28" s="110" t="s">
        <v>34</v>
      </c>
      <c r="C28" s="87">
        <f>SUM(C29:C39)</f>
        <v>80</v>
      </c>
      <c r="D28" s="78"/>
      <c r="E28" s="116"/>
    </row>
    <row r="29" s="102" customFormat="1" ht="26" customHeight="1" spans="1:5">
      <c r="A29" s="78"/>
      <c r="B29" s="79" t="s">
        <v>66</v>
      </c>
      <c r="C29" s="47">
        <v>10</v>
      </c>
      <c r="D29" s="78" t="s">
        <v>11</v>
      </c>
      <c r="E29" s="116"/>
    </row>
    <row r="30" s="102" customFormat="1" ht="26" customHeight="1" spans="1:5">
      <c r="A30" s="78"/>
      <c r="B30" s="79" t="s">
        <v>67</v>
      </c>
      <c r="C30" s="47">
        <v>2</v>
      </c>
      <c r="D30" s="78" t="s">
        <v>11</v>
      </c>
      <c r="E30" s="116"/>
    </row>
    <row r="31" s="102" customFormat="1" ht="26" customHeight="1" spans="1:5">
      <c r="A31" s="78"/>
      <c r="B31" s="79" t="s">
        <v>68</v>
      </c>
      <c r="C31" s="47">
        <v>5</v>
      </c>
      <c r="D31" s="78" t="s">
        <v>11</v>
      </c>
      <c r="E31" s="116"/>
    </row>
    <row r="32" s="102" customFormat="1" ht="26" customHeight="1" spans="1:5">
      <c r="A32" s="78"/>
      <c r="B32" s="118" t="s">
        <v>69</v>
      </c>
      <c r="C32" s="119">
        <v>4</v>
      </c>
      <c r="D32" s="78" t="s">
        <v>11</v>
      </c>
      <c r="E32" s="116"/>
    </row>
    <row r="33" s="102" customFormat="1" ht="71" customHeight="1" spans="1:5">
      <c r="A33" s="78"/>
      <c r="B33" s="120" t="s">
        <v>70</v>
      </c>
      <c r="C33" s="47">
        <v>18</v>
      </c>
      <c r="D33" s="47" t="s">
        <v>11</v>
      </c>
      <c r="E33" s="121" t="s">
        <v>71</v>
      </c>
    </row>
    <row r="34" s="102" customFormat="1" ht="41" customHeight="1" spans="1:5">
      <c r="A34" s="78"/>
      <c r="B34" s="79" t="s">
        <v>72</v>
      </c>
      <c r="C34" s="47">
        <v>5</v>
      </c>
      <c r="D34" s="47" t="s">
        <v>11</v>
      </c>
      <c r="E34" s="121" t="s">
        <v>73</v>
      </c>
    </row>
    <row r="35" s="102" customFormat="1" ht="26" customHeight="1" spans="1:5">
      <c r="A35" s="78"/>
      <c r="B35" s="79" t="s">
        <v>74</v>
      </c>
      <c r="C35" s="47">
        <v>10</v>
      </c>
      <c r="D35" s="78" t="s">
        <v>75</v>
      </c>
      <c r="E35" s="47"/>
    </row>
    <row r="36" ht="26" customHeight="1" spans="1:5">
      <c r="A36" s="78"/>
      <c r="B36" s="79" t="s">
        <v>76</v>
      </c>
      <c r="C36" s="47">
        <v>7</v>
      </c>
      <c r="D36" s="78" t="s">
        <v>77</v>
      </c>
      <c r="E36" s="47"/>
    </row>
    <row r="37" ht="26" customHeight="1" spans="1:5">
      <c r="A37" s="78"/>
      <c r="B37" s="79" t="s">
        <v>78</v>
      </c>
      <c r="C37" s="47">
        <v>12</v>
      </c>
      <c r="D37" s="78" t="s">
        <v>11</v>
      </c>
      <c r="E37" s="47"/>
    </row>
    <row r="38" ht="53" customHeight="1" spans="1:5">
      <c r="A38" s="78"/>
      <c r="B38" s="79" t="s">
        <v>79</v>
      </c>
      <c r="C38" s="47">
        <v>5</v>
      </c>
      <c r="D38" s="78" t="s">
        <v>11</v>
      </c>
      <c r="E38" s="122" t="s">
        <v>80</v>
      </c>
    </row>
    <row r="39" ht="39" customHeight="1" spans="1:5">
      <c r="A39" s="78"/>
      <c r="B39" s="120" t="s">
        <v>81</v>
      </c>
      <c r="C39" s="47">
        <v>2</v>
      </c>
      <c r="D39" s="78" t="s">
        <v>11</v>
      </c>
      <c r="E39" s="123" t="s">
        <v>82</v>
      </c>
    </row>
  </sheetData>
  <mergeCells count="7">
    <mergeCell ref="A2:E2"/>
    <mergeCell ref="A4:B4"/>
    <mergeCell ref="A5:B5"/>
    <mergeCell ref="A6:A7"/>
    <mergeCell ref="A8:A10"/>
    <mergeCell ref="A11:A27"/>
    <mergeCell ref="A28:A39"/>
  </mergeCells>
  <pageMargins left="0.629861111111111" right="0.236111111111111" top="0.275" bottom="0.196527777777778" header="0.156944444444444" footer="0.118055555555556"/>
  <pageSetup paperSize="9" scale="82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workbookViewId="0">
      <selection activeCell="A1" sqref="A1"/>
    </sheetView>
  </sheetViews>
  <sheetFormatPr defaultColWidth="9" defaultRowHeight="13.5" outlineLevelRow="4" outlineLevelCol="3"/>
  <cols>
    <col min="1" max="1" width="18.375" customWidth="1"/>
    <col min="2" max="2" width="22.5" customWidth="1"/>
    <col min="3" max="3" width="22.875" customWidth="1"/>
    <col min="4" max="4" width="15.125" customWidth="1"/>
  </cols>
  <sheetData>
    <row r="1" s="49" customFormat="1" ht="21.75" customHeight="1" spans="1:1">
      <c r="A1"/>
    </row>
    <row r="2" s="49" customFormat="1" ht="50.25" customHeight="1" spans="1:4">
      <c r="A2" s="55" t="s">
        <v>83</v>
      </c>
      <c r="B2" s="55"/>
      <c r="C2" s="55"/>
      <c r="D2" s="55"/>
    </row>
    <row r="3" s="49" customFormat="1" ht="31.5" customHeight="1" spans="4:4">
      <c r="D3" s="100" t="s">
        <v>2</v>
      </c>
    </row>
    <row r="4" s="50" customFormat="1" ht="50.25" customHeight="1" spans="1:4">
      <c r="A4" s="58" t="s">
        <v>3</v>
      </c>
      <c r="B4" s="58" t="s">
        <v>32</v>
      </c>
      <c r="C4" s="58" t="s">
        <v>84</v>
      </c>
      <c r="D4" s="58" t="s">
        <v>85</v>
      </c>
    </row>
    <row r="5" s="72" customFormat="1" ht="50.25" customHeight="1" spans="1:4">
      <c r="A5" s="80" t="s">
        <v>86</v>
      </c>
      <c r="B5" s="80" t="s">
        <v>13</v>
      </c>
      <c r="C5" s="78" t="s">
        <v>35</v>
      </c>
      <c r="D5" s="80">
        <v>320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workbookViewId="0">
      <selection activeCell="A1" sqref="A1"/>
    </sheetView>
  </sheetViews>
  <sheetFormatPr defaultColWidth="9" defaultRowHeight="13.5" outlineLevelRow="6" outlineLevelCol="4"/>
  <cols>
    <col min="1" max="1" width="17.75" style="48" customWidth="1"/>
    <col min="2" max="2" width="19.125" style="48" customWidth="1"/>
    <col min="3" max="3" width="25.875" style="48" customWidth="1"/>
    <col min="4" max="4" width="12.75" style="48" customWidth="1"/>
    <col min="5" max="16384" width="9" style="48"/>
  </cols>
  <sheetData>
    <row r="1" s="48" customFormat="1" ht="24.75" customHeight="1" spans="1:1">
      <c r="A1"/>
    </row>
    <row r="2" s="54" customFormat="1" ht="33.75" customHeight="1" spans="1:5">
      <c r="A2" s="94" t="s">
        <v>87</v>
      </c>
      <c r="B2" s="94"/>
      <c r="C2" s="94"/>
      <c r="D2" s="94"/>
      <c r="E2" s="94"/>
    </row>
    <row r="3" s="54" customFormat="1" ht="33.75" customHeight="1" spans="1:4">
      <c r="A3" s="56"/>
      <c r="B3" s="56"/>
      <c r="C3" s="56"/>
      <c r="D3" s="95" t="s">
        <v>2</v>
      </c>
    </row>
    <row r="4" s="54" customFormat="1" ht="43.5" customHeight="1" spans="1:5">
      <c r="A4" s="42" t="s">
        <v>3</v>
      </c>
      <c r="B4" s="42" t="s">
        <v>32</v>
      </c>
      <c r="C4" s="42" t="s">
        <v>84</v>
      </c>
      <c r="D4" s="42" t="s">
        <v>85</v>
      </c>
      <c r="E4" s="42" t="s">
        <v>9</v>
      </c>
    </row>
    <row r="5" s="54" customFormat="1" ht="39.95" customHeight="1" spans="1:5">
      <c r="A5" s="96" t="s">
        <v>10</v>
      </c>
      <c r="B5" s="97"/>
      <c r="C5" s="98"/>
      <c r="D5" s="42">
        <v>320</v>
      </c>
      <c r="E5" s="99"/>
    </row>
    <row r="6" s="54" customFormat="1" ht="43.5" customHeight="1" spans="1:5">
      <c r="A6" s="78" t="s">
        <v>88</v>
      </c>
      <c r="B6" s="78" t="s">
        <v>11</v>
      </c>
      <c r="C6" s="78" t="s">
        <v>89</v>
      </c>
      <c r="D6" s="78">
        <v>256</v>
      </c>
      <c r="E6" s="99" t="s">
        <v>90</v>
      </c>
    </row>
    <row r="7" s="83" customFormat="1" ht="54" customHeight="1" spans="1:5">
      <c r="A7" s="78" t="s">
        <v>86</v>
      </c>
      <c r="B7" s="78" t="s">
        <v>12</v>
      </c>
      <c r="C7" s="78" t="s">
        <v>91</v>
      </c>
      <c r="D7" s="78">
        <v>64</v>
      </c>
      <c r="E7" s="79"/>
    </row>
  </sheetData>
  <mergeCells count="2">
    <mergeCell ref="A2:E2"/>
    <mergeCell ref="A5:C5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tabSelected="1" workbookViewId="0">
      <selection activeCell="C9" sqref="C9"/>
    </sheetView>
  </sheetViews>
  <sheetFormatPr defaultColWidth="9" defaultRowHeight="13.5" outlineLevelCol="4"/>
  <cols>
    <col min="1" max="1" width="9" style="49" customWidth="1"/>
    <col min="2" max="2" width="20.875" style="56" customWidth="1"/>
    <col min="3" max="3" width="58.625" style="56" customWidth="1"/>
    <col min="4" max="4" width="9.625" style="56" customWidth="1"/>
    <col min="5" max="5" width="23.8833333333333" style="49" customWidth="1"/>
    <col min="6" max="6" width="9" style="49"/>
    <col min="7" max="8" width="12.625" style="49"/>
    <col min="9" max="16384" width="9" style="49"/>
  </cols>
  <sheetData>
    <row r="1" s="49" customFormat="1" ht="21" customHeight="1" spans="1:4">
      <c r="A1"/>
      <c r="B1" s="56"/>
      <c r="C1" s="56"/>
      <c r="D1" s="56"/>
    </row>
    <row r="2" s="49" customFormat="1" ht="42.95" customHeight="1" spans="1:5">
      <c r="A2" s="74" t="s">
        <v>92</v>
      </c>
      <c r="B2" s="74"/>
      <c r="C2" s="74"/>
      <c r="D2" s="74"/>
      <c r="E2" s="74"/>
    </row>
    <row r="3" s="49" customFormat="1" ht="21.75" customHeight="1" spans="2:5">
      <c r="B3" s="56"/>
      <c r="C3" s="56"/>
      <c r="D3" s="57"/>
      <c r="E3" s="57" t="s">
        <v>2</v>
      </c>
    </row>
    <row r="4" s="71" customFormat="1" ht="21.95" customHeight="1" spans="1:5">
      <c r="A4" s="75" t="s">
        <v>3</v>
      </c>
      <c r="B4" s="76" t="s">
        <v>32</v>
      </c>
      <c r="C4" s="76" t="s">
        <v>84</v>
      </c>
      <c r="D4" s="76" t="s">
        <v>85</v>
      </c>
      <c r="E4" s="75" t="s">
        <v>9</v>
      </c>
    </row>
    <row r="5" s="50" customFormat="1" ht="23.25" customHeight="1" spans="1:5">
      <c r="A5" s="58" t="s">
        <v>10</v>
      </c>
      <c r="B5" s="58"/>
      <c r="C5" s="58"/>
      <c r="D5" s="58">
        <f>D19+D34</f>
        <v>880</v>
      </c>
      <c r="E5" s="58"/>
    </row>
    <row r="6" s="72" customFormat="1" ht="21" customHeight="1" spans="1:5">
      <c r="A6" s="77" t="s">
        <v>86</v>
      </c>
      <c r="B6" s="78" t="s">
        <v>11</v>
      </c>
      <c r="C6" s="79" t="s">
        <v>40</v>
      </c>
      <c r="D6" s="80">
        <v>400</v>
      </c>
      <c r="E6" s="80" t="s">
        <v>90</v>
      </c>
    </row>
    <row r="7" s="72" customFormat="1" ht="21" customHeight="1" spans="1:5">
      <c r="A7" s="81"/>
      <c r="B7" s="78"/>
      <c r="C7" s="79" t="s">
        <v>42</v>
      </c>
      <c r="D7" s="80">
        <v>20</v>
      </c>
      <c r="E7" s="80"/>
    </row>
    <row r="8" s="72" customFormat="1" ht="36" customHeight="1" spans="1:5">
      <c r="A8" s="81"/>
      <c r="B8" s="78"/>
      <c r="C8" s="79" t="s">
        <v>93</v>
      </c>
      <c r="D8" s="80">
        <v>17</v>
      </c>
      <c r="E8" s="59" t="s">
        <v>44</v>
      </c>
    </row>
    <row r="9" s="72" customFormat="1" ht="42" customHeight="1" spans="1:5">
      <c r="A9" s="81"/>
      <c r="B9" s="78"/>
      <c r="C9" s="79" t="s">
        <v>45</v>
      </c>
      <c r="D9" s="80">
        <v>17</v>
      </c>
      <c r="E9" s="82" t="s">
        <v>46</v>
      </c>
    </row>
    <row r="10" s="72" customFormat="1" ht="34" customHeight="1" spans="1:5">
      <c r="A10" s="81"/>
      <c r="B10" s="78"/>
      <c r="C10" s="79" t="s">
        <v>47</v>
      </c>
      <c r="D10" s="80">
        <v>6</v>
      </c>
      <c r="E10" s="59" t="s">
        <v>48</v>
      </c>
    </row>
    <row r="11" s="72" customFormat="1" ht="37" customHeight="1" spans="1:5">
      <c r="A11" s="81"/>
      <c r="B11" s="78"/>
      <c r="C11" s="83" t="s">
        <v>49</v>
      </c>
      <c r="D11" s="80">
        <v>13</v>
      </c>
      <c r="E11" s="82" t="s">
        <v>46</v>
      </c>
    </row>
    <row r="12" s="72" customFormat="1" ht="60" customHeight="1" spans="1:5">
      <c r="A12" s="81"/>
      <c r="B12" s="78"/>
      <c r="C12" s="79" t="s">
        <v>50</v>
      </c>
      <c r="D12" s="80">
        <v>177.9</v>
      </c>
      <c r="E12" s="82" t="s">
        <v>94</v>
      </c>
    </row>
    <row r="13" s="72" customFormat="1" ht="21" customHeight="1" spans="1:5">
      <c r="A13" s="81"/>
      <c r="B13" s="78"/>
      <c r="C13" s="79" t="s">
        <v>52</v>
      </c>
      <c r="D13" s="80">
        <v>15</v>
      </c>
      <c r="E13" s="80"/>
    </row>
    <row r="14" s="72" customFormat="1" ht="42" customHeight="1" spans="1:5">
      <c r="A14" s="81"/>
      <c r="B14" s="78"/>
      <c r="C14" s="79" t="s">
        <v>53</v>
      </c>
      <c r="D14" s="80">
        <v>20</v>
      </c>
      <c r="E14" s="59" t="s">
        <v>54</v>
      </c>
    </row>
    <row r="15" s="73" customFormat="1" ht="46" customHeight="1" spans="1:5">
      <c r="A15" s="81"/>
      <c r="B15" s="84" t="s">
        <v>14</v>
      </c>
      <c r="C15" s="79" t="s">
        <v>55</v>
      </c>
      <c r="D15" s="47">
        <v>40</v>
      </c>
      <c r="E15" s="82" t="s">
        <v>56</v>
      </c>
    </row>
    <row r="16" s="73" customFormat="1" ht="21" customHeight="1" spans="1:5">
      <c r="A16" s="85"/>
      <c r="B16" s="86"/>
      <c r="C16" s="79" t="s">
        <v>57</v>
      </c>
      <c r="D16" s="47">
        <v>10.1</v>
      </c>
      <c r="E16" s="87"/>
    </row>
    <row r="17" s="73" customFormat="1" ht="21" customHeight="1" spans="1:5">
      <c r="A17" s="85"/>
      <c r="B17" s="88" t="s">
        <v>15</v>
      </c>
      <c r="C17" s="79" t="s">
        <v>58</v>
      </c>
      <c r="D17" s="47">
        <v>15</v>
      </c>
      <c r="E17" s="87"/>
    </row>
    <row r="18" s="73" customFormat="1" ht="21" customHeight="1" spans="1:5">
      <c r="A18" s="85"/>
      <c r="B18" s="89"/>
      <c r="C18" s="79" t="s">
        <v>95</v>
      </c>
      <c r="D18" s="47">
        <v>14</v>
      </c>
      <c r="E18" s="87"/>
    </row>
    <row r="19" s="73" customFormat="1" ht="21" customHeight="1" spans="1:5">
      <c r="A19" s="87" t="s">
        <v>16</v>
      </c>
      <c r="B19" s="87"/>
      <c r="C19" s="87"/>
      <c r="D19" s="58">
        <f>SUM(D6:D18)</f>
        <v>765</v>
      </c>
      <c r="E19" s="87"/>
    </row>
    <row r="20" s="73" customFormat="1" ht="21" customHeight="1" spans="1:5">
      <c r="A20" s="84" t="s">
        <v>17</v>
      </c>
      <c r="B20" s="84" t="s">
        <v>96</v>
      </c>
      <c r="C20" s="79" t="s">
        <v>97</v>
      </c>
      <c r="D20" s="47">
        <v>8</v>
      </c>
      <c r="E20" s="87"/>
    </row>
    <row r="21" s="73" customFormat="1" ht="21" customHeight="1" spans="1:5">
      <c r="A21" s="84" t="s">
        <v>18</v>
      </c>
      <c r="B21" s="84" t="s">
        <v>98</v>
      </c>
      <c r="C21" s="79" t="s">
        <v>97</v>
      </c>
      <c r="D21" s="47">
        <v>8</v>
      </c>
      <c r="E21" s="87"/>
    </row>
    <row r="22" s="72" customFormat="1" ht="21" customHeight="1" spans="1:5">
      <c r="A22" s="84" t="s">
        <v>19</v>
      </c>
      <c r="B22" s="77" t="s">
        <v>99</v>
      </c>
      <c r="C22" s="79" t="s">
        <v>97</v>
      </c>
      <c r="D22" s="80">
        <v>10</v>
      </c>
      <c r="E22" s="80"/>
    </row>
    <row r="23" s="72" customFormat="1" ht="21" customHeight="1" spans="1:5">
      <c r="A23" s="84" t="s">
        <v>20</v>
      </c>
      <c r="B23" s="90" t="s">
        <v>100</v>
      </c>
      <c r="C23" s="79" t="s">
        <v>97</v>
      </c>
      <c r="D23" s="47">
        <v>10</v>
      </c>
      <c r="E23" s="80"/>
    </row>
    <row r="24" s="72" customFormat="1" ht="21" customHeight="1" spans="1:5">
      <c r="A24" s="84" t="s">
        <v>21</v>
      </c>
      <c r="B24" s="90" t="s">
        <v>101</v>
      </c>
      <c r="C24" s="79" t="s">
        <v>97</v>
      </c>
      <c r="D24" s="47">
        <v>6</v>
      </c>
      <c r="E24" s="80"/>
    </row>
    <row r="25" s="72" customFormat="1" ht="21" customHeight="1" spans="1:5">
      <c r="A25" s="84" t="s">
        <v>22</v>
      </c>
      <c r="B25" s="91" t="s">
        <v>77</v>
      </c>
      <c r="C25" s="79" t="s">
        <v>97</v>
      </c>
      <c r="D25" s="47">
        <v>6</v>
      </c>
      <c r="E25" s="80"/>
    </row>
    <row r="26" s="72" customFormat="1" ht="32" customHeight="1" spans="1:5">
      <c r="A26" s="92"/>
      <c r="B26" s="93"/>
      <c r="C26" s="79" t="s">
        <v>102</v>
      </c>
      <c r="D26" s="47">
        <v>9</v>
      </c>
      <c r="E26" s="80"/>
    </row>
    <row r="27" s="72" customFormat="1" ht="21" customHeight="1" spans="1:5">
      <c r="A27" s="84" t="s">
        <v>23</v>
      </c>
      <c r="B27" s="77" t="s">
        <v>103</v>
      </c>
      <c r="C27" s="79" t="s">
        <v>97</v>
      </c>
      <c r="D27" s="47">
        <v>10</v>
      </c>
      <c r="E27" s="80"/>
    </row>
    <row r="28" s="72" customFormat="1" ht="21" customHeight="1" spans="1:5">
      <c r="A28" s="92"/>
      <c r="B28" s="81"/>
      <c r="C28" s="79" t="s">
        <v>7</v>
      </c>
      <c r="D28" s="47">
        <v>8</v>
      </c>
      <c r="E28" s="80"/>
    </row>
    <row r="29" s="72" customFormat="1" ht="21" customHeight="1" spans="1:5">
      <c r="A29" s="84" t="s">
        <v>24</v>
      </c>
      <c r="B29" s="77" t="s">
        <v>104</v>
      </c>
      <c r="C29" s="79" t="s">
        <v>97</v>
      </c>
      <c r="D29" s="47">
        <v>6</v>
      </c>
      <c r="E29" s="80"/>
    </row>
    <row r="30" s="72" customFormat="1" ht="21" customHeight="1" spans="1:5">
      <c r="A30" s="84" t="s">
        <v>25</v>
      </c>
      <c r="B30" s="77" t="s">
        <v>105</v>
      </c>
      <c r="C30" s="79" t="s">
        <v>97</v>
      </c>
      <c r="D30" s="47">
        <v>8</v>
      </c>
      <c r="E30" s="80"/>
    </row>
    <row r="31" s="72" customFormat="1" ht="21" customHeight="1" spans="1:5">
      <c r="A31" s="92"/>
      <c r="B31" s="81"/>
      <c r="C31" s="79" t="s">
        <v>102</v>
      </c>
      <c r="D31" s="47">
        <v>9</v>
      </c>
      <c r="E31" s="80"/>
    </row>
    <row r="32" s="72" customFormat="1" ht="21" customHeight="1" spans="1:5">
      <c r="A32" s="84" t="s">
        <v>26</v>
      </c>
      <c r="B32" s="77" t="s">
        <v>106</v>
      </c>
      <c r="C32" s="79" t="s">
        <v>97</v>
      </c>
      <c r="D32" s="47">
        <v>8</v>
      </c>
      <c r="E32" s="80"/>
    </row>
    <row r="33" s="73" customFormat="1" ht="21" customHeight="1" spans="1:5">
      <c r="A33" s="92"/>
      <c r="B33" s="81"/>
      <c r="C33" s="79" t="s">
        <v>102</v>
      </c>
      <c r="D33" s="80">
        <v>9</v>
      </c>
      <c r="E33" s="87"/>
    </row>
    <row r="34" s="73" customFormat="1" ht="24" customHeight="1" spans="1:5">
      <c r="A34" s="87" t="s">
        <v>27</v>
      </c>
      <c r="B34" s="87"/>
      <c r="C34" s="87"/>
      <c r="D34" s="87">
        <f>SUM(D20:D33)</f>
        <v>115</v>
      </c>
      <c r="E34" s="87"/>
    </row>
  </sheetData>
  <mergeCells count="16">
    <mergeCell ref="A2:E2"/>
    <mergeCell ref="A5:C5"/>
    <mergeCell ref="A19:C19"/>
    <mergeCell ref="A34:C34"/>
    <mergeCell ref="A6:A15"/>
    <mergeCell ref="A25:A26"/>
    <mergeCell ref="A27:A28"/>
    <mergeCell ref="A30:A31"/>
    <mergeCell ref="A32:A33"/>
    <mergeCell ref="B6:B14"/>
    <mergeCell ref="B15:B16"/>
    <mergeCell ref="B17:B18"/>
    <mergeCell ref="B25:B26"/>
    <mergeCell ref="B27:B28"/>
    <mergeCell ref="B30:B31"/>
    <mergeCell ref="B32:B33"/>
  </mergeCells>
  <pageMargins left="0.75" right="0.75" top="1" bottom="1" header="0.5" footer="0.5"/>
  <pageSetup paperSize="9" scale="7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5"/>
  <sheetViews>
    <sheetView workbookViewId="0">
      <selection activeCell="A1" sqref="A1"/>
    </sheetView>
  </sheetViews>
  <sheetFormatPr defaultColWidth="9" defaultRowHeight="13.5" outlineLevelCol="3"/>
  <cols>
    <col min="1" max="1" width="10.725" style="54" customWidth="1"/>
    <col min="2" max="2" width="19.625" style="48" customWidth="1"/>
    <col min="3" max="3" width="35.025" style="54" customWidth="1"/>
    <col min="4" max="4" width="16.1083333333333" style="48" customWidth="1"/>
    <col min="5" max="16384" width="9" style="48"/>
  </cols>
  <sheetData>
    <row r="1" s="48" customFormat="1" ht="18" customHeight="1" spans="1:3">
      <c r="A1" s="54"/>
      <c r="C1" s="54"/>
    </row>
    <row r="2" s="49" customFormat="1" ht="49.5" customHeight="1" spans="1:4">
      <c r="A2" s="55" t="s">
        <v>107</v>
      </c>
      <c r="B2" s="55"/>
      <c r="C2" s="55"/>
      <c r="D2" s="55"/>
    </row>
    <row r="3" s="49" customFormat="1" ht="20.25" customHeight="1" spans="1:4">
      <c r="A3" s="56"/>
      <c r="B3" s="56"/>
      <c r="C3" s="56"/>
      <c r="D3" s="57" t="s">
        <v>2</v>
      </c>
    </row>
    <row r="4" s="50" customFormat="1" ht="27.75" customHeight="1" spans="1:4">
      <c r="A4" s="42" t="s">
        <v>3</v>
      </c>
      <c r="B4" s="42" t="s">
        <v>32</v>
      </c>
      <c r="C4" s="42" t="s">
        <v>84</v>
      </c>
      <c r="D4" s="42" t="s">
        <v>85</v>
      </c>
    </row>
    <row r="5" s="50" customFormat="1" ht="20" customHeight="1" spans="1:4">
      <c r="A5" s="58" t="s">
        <v>10</v>
      </c>
      <c r="B5" s="58"/>
      <c r="C5" s="58"/>
      <c r="D5" s="42">
        <f>D15+D19</f>
        <v>80</v>
      </c>
    </row>
    <row r="6" s="51" customFormat="1" ht="25" customHeight="1" spans="1:4">
      <c r="A6" s="59" t="s">
        <v>86</v>
      </c>
      <c r="B6" s="60" t="s">
        <v>11</v>
      </c>
      <c r="C6" s="59" t="s">
        <v>108</v>
      </c>
      <c r="D6" s="61">
        <v>10</v>
      </c>
    </row>
    <row r="7" s="51" customFormat="1" ht="25" customHeight="1" spans="1:4">
      <c r="A7" s="59"/>
      <c r="B7" s="62"/>
      <c r="C7" s="59" t="s">
        <v>67</v>
      </c>
      <c r="D7" s="61">
        <v>2</v>
      </c>
    </row>
    <row r="8" s="51" customFormat="1" ht="25" customHeight="1" spans="1:4">
      <c r="A8" s="59"/>
      <c r="B8" s="62"/>
      <c r="C8" s="59" t="s">
        <v>68</v>
      </c>
      <c r="D8" s="61">
        <v>5</v>
      </c>
    </row>
    <row r="9" s="51" customFormat="1" ht="25" customHeight="1" spans="1:4">
      <c r="A9" s="59"/>
      <c r="B9" s="62"/>
      <c r="C9" s="59" t="s">
        <v>69</v>
      </c>
      <c r="D9" s="61">
        <v>4</v>
      </c>
    </row>
    <row r="10" s="51" customFormat="1" ht="25" customHeight="1" spans="1:4">
      <c r="A10" s="59"/>
      <c r="B10" s="62"/>
      <c r="C10" s="59" t="s">
        <v>70</v>
      </c>
      <c r="D10" s="61">
        <v>18</v>
      </c>
    </row>
    <row r="11" s="51" customFormat="1" ht="25" customHeight="1" spans="1:4">
      <c r="A11" s="59"/>
      <c r="B11" s="62"/>
      <c r="C11" s="59" t="s">
        <v>72</v>
      </c>
      <c r="D11" s="61">
        <v>5</v>
      </c>
    </row>
    <row r="12" s="52" customFormat="1" ht="25" customHeight="1" spans="1:4">
      <c r="A12" s="59"/>
      <c r="B12" s="62"/>
      <c r="C12" s="59" t="s">
        <v>78</v>
      </c>
      <c r="D12" s="61">
        <v>12</v>
      </c>
    </row>
    <row r="13" s="52" customFormat="1" ht="25" customHeight="1" spans="1:4">
      <c r="A13" s="59"/>
      <c r="B13" s="62"/>
      <c r="C13" s="59" t="s">
        <v>79</v>
      </c>
      <c r="D13" s="61">
        <v>5</v>
      </c>
    </row>
    <row r="14" s="52" customFormat="1" ht="25" customHeight="1" spans="1:4">
      <c r="A14" s="59"/>
      <c r="B14" s="63"/>
      <c r="C14" s="59" t="s">
        <v>81</v>
      </c>
      <c r="D14" s="61">
        <v>2</v>
      </c>
    </row>
    <row r="15" s="52" customFormat="1" ht="25" customHeight="1" spans="1:4">
      <c r="A15" s="64" t="s">
        <v>16</v>
      </c>
      <c r="B15" s="65"/>
      <c r="C15" s="65"/>
      <c r="D15" s="66">
        <f>SUM(D6:D14)</f>
        <v>63</v>
      </c>
    </row>
    <row r="16" s="53" customFormat="1" ht="25" customHeight="1" spans="1:4">
      <c r="A16" s="67" t="s">
        <v>22</v>
      </c>
      <c r="B16" s="59" t="s">
        <v>77</v>
      </c>
      <c r="C16" s="59" t="s">
        <v>109</v>
      </c>
      <c r="D16" s="61">
        <v>7</v>
      </c>
    </row>
    <row r="17" s="53" customFormat="1" ht="25" customHeight="1" spans="1:4">
      <c r="A17" s="68"/>
      <c r="B17" s="59" t="s">
        <v>110</v>
      </c>
      <c r="C17" s="59" t="s">
        <v>111</v>
      </c>
      <c r="D17" s="61">
        <v>5</v>
      </c>
    </row>
    <row r="18" s="52" customFormat="1" ht="25" customHeight="1" spans="1:4">
      <c r="A18" s="68" t="s">
        <v>26</v>
      </c>
      <c r="B18" s="59" t="s">
        <v>112</v>
      </c>
      <c r="C18" s="59" t="s">
        <v>111</v>
      </c>
      <c r="D18" s="69">
        <v>5</v>
      </c>
    </row>
    <row r="19" s="52" customFormat="1" ht="25" customHeight="1" spans="1:4">
      <c r="A19" s="70" t="s">
        <v>27</v>
      </c>
      <c r="B19" s="70"/>
      <c r="C19" s="70"/>
      <c r="D19" s="70">
        <f>SUM(D16:D18)</f>
        <v>17</v>
      </c>
    </row>
    <row r="20" s="48" customFormat="1" spans="1:3">
      <c r="A20" s="54"/>
      <c r="B20" s="48"/>
      <c r="C20" s="54"/>
    </row>
    <row r="21" s="48" customFormat="1" spans="1:3">
      <c r="A21" s="54"/>
      <c r="B21" s="48"/>
      <c r="C21" s="54"/>
    </row>
    <row r="22" s="48" customFormat="1" spans="1:3">
      <c r="A22" s="54"/>
      <c r="B22" s="48"/>
      <c r="C22" s="54"/>
    </row>
    <row r="23" s="48" customFormat="1" spans="1:3">
      <c r="A23" s="54"/>
      <c r="B23" s="48"/>
      <c r="C23" s="54"/>
    </row>
    <row r="24" s="48" customFormat="1" spans="1:3">
      <c r="A24" s="54"/>
      <c r="B24" s="48"/>
      <c r="C24" s="54"/>
    </row>
    <row r="25" s="48" customFormat="1" spans="1:3">
      <c r="A25" s="54"/>
      <c r="B25" s="48"/>
      <c r="C25" s="54"/>
    </row>
  </sheetData>
  <mergeCells count="7">
    <mergeCell ref="A2:D2"/>
    <mergeCell ref="A5:C5"/>
    <mergeCell ref="A15:C15"/>
    <mergeCell ref="A19:C19"/>
    <mergeCell ref="A6:A14"/>
    <mergeCell ref="A16:A17"/>
    <mergeCell ref="B6:B14"/>
  </mergeCells>
  <pageMargins left="1.0625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E19" sqref="E19"/>
    </sheetView>
  </sheetViews>
  <sheetFormatPr defaultColWidth="9" defaultRowHeight="13.5" outlineLevelCol="3"/>
  <cols>
    <col min="1" max="1" width="18.125" customWidth="1"/>
    <col min="2" max="2" width="24" customWidth="1"/>
    <col min="3" max="3" width="18.125" customWidth="1"/>
    <col min="4" max="4" width="41.5" customWidth="1"/>
  </cols>
  <sheetData>
    <row r="1" ht="24" spans="1:4">
      <c r="A1" s="36" t="s">
        <v>113</v>
      </c>
      <c r="B1" s="36"/>
      <c r="C1" s="36"/>
      <c r="D1" s="36"/>
    </row>
    <row r="2" ht="14.25" spans="1:4">
      <c r="A2" s="37"/>
      <c r="B2" s="38"/>
      <c r="C2" s="38"/>
      <c r="D2" s="39" t="s">
        <v>114</v>
      </c>
    </row>
    <row r="3" ht="14.25" spans="1:4">
      <c r="A3" s="40" t="s">
        <v>115</v>
      </c>
      <c r="B3" s="41" t="s">
        <v>116</v>
      </c>
      <c r="C3" s="42" t="s">
        <v>117</v>
      </c>
      <c r="D3" s="42"/>
    </row>
    <row r="4" ht="28.5" spans="1:4">
      <c r="A4" s="40"/>
      <c r="B4" s="43"/>
      <c r="C4" s="44" t="s">
        <v>118</v>
      </c>
      <c r="D4" s="42" t="s">
        <v>119</v>
      </c>
    </row>
    <row r="5" ht="25" customHeight="1" spans="1:4">
      <c r="A5" s="40" t="s">
        <v>120</v>
      </c>
      <c r="B5" s="45">
        <v>438.4466</v>
      </c>
      <c r="C5" s="46">
        <v>400</v>
      </c>
      <c r="D5" s="45">
        <v>38.4466</v>
      </c>
    </row>
    <row r="6" ht="25" customHeight="1" spans="1:4">
      <c r="A6" s="47" t="s">
        <v>17</v>
      </c>
      <c r="B6" s="45">
        <v>71.7566</v>
      </c>
      <c r="C6" s="46">
        <v>33.31</v>
      </c>
      <c r="D6" s="45">
        <v>38.4466</v>
      </c>
    </row>
    <row r="7" ht="25" customHeight="1" spans="1:4">
      <c r="A7" s="47" t="s">
        <v>18</v>
      </c>
      <c r="B7" s="45">
        <v>121.0479</v>
      </c>
      <c r="C7" s="46">
        <v>121.0479</v>
      </c>
      <c r="D7" s="45">
        <v>0</v>
      </c>
    </row>
    <row r="8" ht="25" customHeight="1" spans="1:4">
      <c r="A8" s="47" t="s">
        <v>19</v>
      </c>
      <c r="B8" s="45">
        <v>102.9342</v>
      </c>
      <c r="C8" s="46">
        <v>102.9342</v>
      </c>
      <c r="D8" s="45">
        <v>0</v>
      </c>
    </row>
    <row r="9" ht="25" customHeight="1" spans="1:4">
      <c r="A9" s="47" t="s">
        <v>20</v>
      </c>
      <c r="B9" s="45">
        <v>70.7451</v>
      </c>
      <c r="C9" s="46">
        <v>70.7451</v>
      </c>
      <c r="D9" s="45">
        <v>0</v>
      </c>
    </row>
    <row r="10" ht="25" customHeight="1" spans="1:4">
      <c r="A10" s="47" t="s">
        <v>23</v>
      </c>
      <c r="B10" s="45">
        <v>71.9628</v>
      </c>
      <c r="C10" s="46">
        <v>71.9628</v>
      </c>
      <c r="D10" s="45">
        <v>0</v>
      </c>
    </row>
  </sheetData>
  <mergeCells count="4">
    <mergeCell ref="A1:D1"/>
    <mergeCell ref="C3:D3"/>
    <mergeCell ref="A3:A4"/>
    <mergeCell ref="B3:B4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S21"/>
  <sheetViews>
    <sheetView workbookViewId="0">
      <selection activeCell="D8" sqref="D8"/>
    </sheetView>
  </sheetViews>
  <sheetFormatPr defaultColWidth="9" defaultRowHeight="14.25"/>
  <cols>
    <col min="1" max="1" width="28.4583333333333" style="19" customWidth="1"/>
    <col min="2" max="5" width="22.75" style="19" customWidth="1"/>
    <col min="6" max="16384" width="9" style="19"/>
  </cols>
  <sheetData>
    <row r="1" s="19" customFormat="1" ht="45" customHeight="1" spans="1:5">
      <c r="A1" s="22" t="s">
        <v>121</v>
      </c>
      <c r="B1" s="22"/>
      <c r="C1" s="22"/>
      <c r="D1" s="22"/>
      <c r="E1" s="22"/>
    </row>
    <row r="2" s="19" customFormat="1" ht="15" customHeight="1" spans="1:5">
      <c r="A2" s="22"/>
      <c r="B2" s="22"/>
      <c r="C2" s="22"/>
      <c r="D2" s="22"/>
      <c r="E2" s="22"/>
    </row>
    <row r="3" s="19" customFormat="1" ht="38" customHeight="1" spans="1:5">
      <c r="A3" s="23"/>
      <c r="B3" s="23"/>
      <c r="C3" s="23"/>
      <c r="D3" s="23"/>
      <c r="E3" s="24" t="s">
        <v>122</v>
      </c>
    </row>
    <row r="4" s="20" customFormat="1" ht="46" customHeight="1" spans="1:227">
      <c r="A4" s="25" t="s">
        <v>123</v>
      </c>
      <c r="B4" s="25" t="s">
        <v>124</v>
      </c>
      <c r="C4" s="26" t="s">
        <v>125</v>
      </c>
      <c r="D4" s="26"/>
      <c r="E4" s="26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</row>
    <row r="5" s="20" customFormat="1" ht="43.5" customHeight="1" spans="1:227">
      <c r="A5" s="25"/>
      <c r="B5" s="25"/>
      <c r="C5" s="25" t="s">
        <v>126</v>
      </c>
      <c r="D5" s="27" t="s">
        <v>127</v>
      </c>
      <c r="E5" s="25" t="s">
        <v>128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</row>
    <row r="6" s="20" customFormat="1" ht="31" customHeight="1" spans="1:227">
      <c r="A6" s="25"/>
      <c r="B6" s="25"/>
      <c r="C6" s="25"/>
      <c r="D6" s="27"/>
      <c r="E6" s="25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</row>
    <row r="7" s="19" customFormat="1" ht="46" customHeight="1" spans="1:5">
      <c r="A7" s="28" t="s">
        <v>129</v>
      </c>
      <c r="B7" s="29">
        <v>165715</v>
      </c>
      <c r="C7" s="30"/>
      <c r="D7" s="31">
        <v>165715</v>
      </c>
      <c r="E7" s="30"/>
    </row>
    <row r="8" s="19" customFormat="1" ht="46" customHeight="1" spans="1:5">
      <c r="A8" s="28" t="s">
        <v>17</v>
      </c>
      <c r="B8" s="29">
        <v>1160685</v>
      </c>
      <c r="C8" s="30">
        <v>528021</v>
      </c>
      <c r="D8" s="31">
        <v>23003</v>
      </c>
      <c r="E8" s="30">
        <v>609661</v>
      </c>
    </row>
    <row r="9" s="19" customFormat="1" ht="46" customHeight="1" spans="1:5">
      <c r="A9" s="28" t="s">
        <v>18</v>
      </c>
      <c r="B9" s="29">
        <v>1941649</v>
      </c>
      <c r="C9" s="30">
        <v>1174698</v>
      </c>
      <c r="D9" s="31">
        <v>67958</v>
      </c>
      <c r="E9" s="30">
        <v>698993</v>
      </c>
    </row>
    <row r="10" s="19" customFormat="1" ht="46" customHeight="1" spans="1:5">
      <c r="A10" s="28" t="s">
        <v>20</v>
      </c>
      <c r="B10" s="29">
        <v>2619972</v>
      </c>
      <c r="C10" s="30">
        <v>1585083</v>
      </c>
      <c r="D10" s="31">
        <v>91699</v>
      </c>
      <c r="E10" s="30">
        <v>943190</v>
      </c>
    </row>
    <row r="11" s="19" customFormat="1" ht="46" customHeight="1" spans="1:5">
      <c r="A11" s="28" t="s">
        <v>19</v>
      </c>
      <c r="B11" s="29">
        <v>2989273</v>
      </c>
      <c r="C11" s="30">
        <v>1808510</v>
      </c>
      <c r="D11" s="31">
        <v>104624</v>
      </c>
      <c r="E11" s="30">
        <v>1076139</v>
      </c>
    </row>
    <row r="12" s="19" customFormat="1" ht="46" customHeight="1" spans="1:5">
      <c r="A12" s="28" t="s">
        <v>21</v>
      </c>
      <c r="B12" s="29">
        <v>7584781</v>
      </c>
      <c r="C12" s="30">
        <v>4588793</v>
      </c>
      <c r="D12" s="31">
        <v>265467</v>
      </c>
      <c r="E12" s="30">
        <v>2730521</v>
      </c>
    </row>
    <row r="13" s="19" customFormat="1" ht="46" customHeight="1" spans="1:5">
      <c r="A13" s="28" t="s">
        <v>25</v>
      </c>
      <c r="B13" s="29">
        <v>18107550</v>
      </c>
      <c r="C13" s="30">
        <v>10955068</v>
      </c>
      <c r="D13" s="31">
        <v>633764</v>
      </c>
      <c r="E13" s="30">
        <v>6518718</v>
      </c>
    </row>
    <row r="14" s="19" customFormat="1" ht="46" customHeight="1" spans="1:5">
      <c r="A14" s="28" t="s">
        <v>26</v>
      </c>
      <c r="B14" s="29">
        <v>16684168</v>
      </c>
      <c r="C14" s="30">
        <v>10093922</v>
      </c>
      <c r="D14" s="31">
        <v>583946</v>
      </c>
      <c r="E14" s="30">
        <v>6006300</v>
      </c>
    </row>
    <row r="15" s="19" customFormat="1" ht="46" customHeight="1" spans="1:5">
      <c r="A15" s="28" t="s">
        <v>22</v>
      </c>
      <c r="B15" s="29">
        <v>9635513</v>
      </c>
      <c r="C15" s="30">
        <v>5829485</v>
      </c>
      <c r="D15" s="31">
        <v>337243</v>
      </c>
      <c r="E15" s="30">
        <v>3468785</v>
      </c>
    </row>
    <row r="16" s="19" customFormat="1" ht="46" customHeight="1" spans="1:5">
      <c r="A16" s="28" t="s">
        <v>24</v>
      </c>
      <c r="B16" s="29">
        <v>8188036</v>
      </c>
      <c r="C16" s="30">
        <v>4953762</v>
      </c>
      <c r="D16" s="31">
        <v>286581</v>
      </c>
      <c r="E16" s="30">
        <v>2947693</v>
      </c>
    </row>
    <row r="17" s="20" customFormat="1" ht="46" customHeight="1" spans="1:227">
      <c r="A17" s="28" t="s">
        <v>130</v>
      </c>
      <c r="B17" s="32">
        <v>69077342</v>
      </c>
      <c r="C17" s="32">
        <f>SUM(C7:C16)</f>
        <v>41517342</v>
      </c>
      <c r="D17" s="33">
        <f>SUM(D7:D16)</f>
        <v>2560000</v>
      </c>
      <c r="E17" s="32">
        <f>SUM(E7:E16)</f>
        <v>25000000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</row>
    <row r="18" s="21" customFormat="1" ht="27" customHeight="1" spans="1:5">
      <c r="A18" s="34"/>
      <c r="B18" s="34"/>
      <c r="C18" s="34"/>
      <c r="D18" s="34"/>
      <c r="E18" s="34"/>
    </row>
    <row r="19" s="19" customFormat="1" ht="41" customHeight="1" spans="3:5">
      <c r="C19" s="35"/>
      <c r="D19" s="35"/>
      <c r="E19" s="35"/>
    </row>
    <row r="21" s="19" customFormat="1" ht="29" customHeight="1"/>
  </sheetData>
  <mergeCells count="7">
    <mergeCell ref="C4:E4"/>
    <mergeCell ref="A4:A6"/>
    <mergeCell ref="B4:B6"/>
    <mergeCell ref="C5:C6"/>
    <mergeCell ref="D5:D6"/>
    <mergeCell ref="E5:E6"/>
    <mergeCell ref="A1:E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B6" sqref="B6:E6"/>
    </sheetView>
  </sheetViews>
  <sheetFormatPr defaultColWidth="9" defaultRowHeight="13.5" outlineLevelCol="4"/>
  <cols>
    <col min="1" max="1" width="11.125" customWidth="1"/>
    <col min="2" max="2" width="13" customWidth="1"/>
    <col min="4" max="4" width="30.75" customWidth="1"/>
    <col min="5" max="5" width="29.875" customWidth="1"/>
  </cols>
  <sheetData>
    <row r="1" ht="21" spans="1:5">
      <c r="A1" s="1" t="s">
        <v>131</v>
      </c>
      <c r="B1" s="1"/>
      <c r="C1" s="1"/>
      <c r="D1" s="1"/>
      <c r="E1" s="1"/>
    </row>
    <row r="2" ht="14.25" spans="1:5">
      <c r="A2" s="2" t="s">
        <v>132</v>
      </c>
      <c r="B2" s="2"/>
      <c r="C2" s="2"/>
      <c r="D2" s="2"/>
      <c r="E2" s="2"/>
    </row>
    <row r="3" spans="1:5">
      <c r="A3" s="3" t="s">
        <v>133</v>
      </c>
      <c r="B3" s="3" t="s">
        <v>134</v>
      </c>
      <c r="C3" s="3"/>
      <c r="D3" s="3"/>
      <c r="E3" s="3"/>
    </row>
    <row r="4" ht="27" spans="1:5">
      <c r="A4" s="4" t="s">
        <v>135</v>
      </c>
      <c r="B4" s="5"/>
      <c r="C4" s="3" t="s">
        <v>136</v>
      </c>
      <c r="D4" s="3" t="s">
        <v>137</v>
      </c>
      <c r="E4" s="3" t="s">
        <v>11</v>
      </c>
    </row>
    <row r="5" ht="27" spans="1:5">
      <c r="A5" s="6" t="s">
        <v>138</v>
      </c>
      <c r="B5" s="3" t="s">
        <v>139</v>
      </c>
      <c r="C5" s="3">
        <v>1600</v>
      </c>
      <c r="D5" s="3"/>
      <c r="E5" s="3"/>
    </row>
    <row r="6" ht="121" customHeight="1" spans="1:5">
      <c r="A6" s="3" t="s">
        <v>140</v>
      </c>
      <c r="B6" s="7" t="s">
        <v>141</v>
      </c>
      <c r="C6" s="7"/>
      <c r="D6" s="7"/>
      <c r="E6" s="7"/>
    </row>
    <row r="7" spans="1:5">
      <c r="A7" s="3" t="s">
        <v>142</v>
      </c>
      <c r="B7" s="3" t="s">
        <v>143</v>
      </c>
      <c r="C7" s="3" t="s">
        <v>144</v>
      </c>
      <c r="D7" s="3" t="s">
        <v>145</v>
      </c>
      <c r="E7" s="3" t="s">
        <v>146</v>
      </c>
    </row>
    <row r="8" ht="27" spans="1:5">
      <c r="A8" s="3"/>
      <c r="B8" s="3" t="s">
        <v>147</v>
      </c>
      <c r="C8" s="8" t="s">
        <v>148</v>
      </c>
      <c r="D8" s="9" t="s">
        <v>149</v>
      </c>
      <c r="E8" s="9" t="s">
        <v>150</v>
      </c>
    </row>
    <row r="9" ht="27" spans="1:5">
      <c r="A9" s="3"/>
      <c r="B9" s="3"/>
      <c r="C9" s="10"/>
      <c r="D9" s="9" t="s">
        <v>151</v>
      </c>
      <c r="E9" s="9" t="s">
        <v>152</v>
      </c>
    </row>
    <row r="10" spans="1:5">
      <c r="A10" s="3"/>
      <c r="B10" s="3"/>
      <c r="C10" s="10"/>
      <c r="D10" s="3" t="s">
        <v>153</v>
      </c>
      <c r="E10" s="11" t="s">
        <v>154</v>
      </c>
    </row>
    <row r="11" spans="1:5">
      <c r="A11" s="3"/>
      <c r="B11" s="3"/>
      <c r="C11" s="10"/>
      <c r="D11" s="11" t="s">
        <v>155</v>
      </c>
      <c r="E11" s="11" t="s">
        <v>156</v>
      </c>
    </row>
    <row r="12" spans="1:5">
      <c r="A12" s="3"/>
      <c r="B12" s="3"/>
      <c r="C12" s="12" t="s">
        <v>157</v>
      </c>
      <c r="D12" s="9" t="s">
        <v>158</v>
      </c>
      <c r="E12" s="13" t="s">
        <v>159</v>
      </c>
    </row>
    <row r="13" spans="1:5">
      <c r="A13" s="3"/>
      <c r="B13" s="3"/>
      <c r="C13" s="14"/>
      <c r="D13" s="9" t="s">
        <v>160</v>
      </c>
      <c r="E13" s="13">
        <v>0.8</v>
      </c>
    </row>
    <row r="14" spans="1:5">
      <c r="A14" s="3"/>
      <c r="B14" s="3"/>
      <c r="C14" s="12" t="s">
        <v>161</v>
      </c>
      <c r="D14" s="9" t="s">
        <v>162</v>
      </c>
      <c r="E14" s="13" t="s">
        <v>163</v>
      </c>
    </row>
    <row r="15" spans="1:5">
      <c r="A15" s="3"/>
      <c r="B15" s="3"/>
      <c r="C15" s="15"/>
      <c r="D15" s="9" t="s">
        <v>164</v>
      </c>
      <c r="E15" s="13">
        <v>1</v>
      </c>
    </row>
    <row r="16" spans="1:5">
      <c r="A16" s="3"/>
      <c r="B16" s="3"/>
      <c r="C16" s="9" t="s">
        <v>165</v>
      </c>
      <c r="D16" s="9" t="s">
        <v>166</v>
      </c>
      <c r="E16" s="13" t="s">
        <v>167</v>
      </c>
    </row>
    <row r="17" spans="1:5">
      <c r="A17" s="3"/>
      <c r="B17" s="3"/>
      <c r="C17" s="9"/>
      <c r="D17" s="9" t="s">
        <v>168</v>
      </c>
      <c r="E17" s="13" t="s">
        <v>169</v>
      </c>
    </row>
    <row r="18" spans="1:5">
      <c r="A18" s="3" t="s">
        <v>142</v>
      </c>
      <c r="B18" s="3" t="s">
        <v>147</v>
      </c>
      <c r="C18" s="16" t="s">
        <v>170</v>
      </c>
      <c r="D18" s="9" t="s">
        <v>171</v>
      </c>
      <c r="E18" s="13" t="s">
        <v>167</v>
      </c>
    </row>
    <row r="19" spans="1:5">
      <c r="A19" s="3"/>
      <c r="B19" s="3"/>
      <c r="C19" s="17"/>
      <c r="D19" s="9" t="s">
        <v>172</v>
      </c>
      <c r="E19" s="13" t="s">
        <v>173</v>
      </c>
    </row>
    <row r="20" spans="1:5">
      <c r="A20" s="3"/>
      <c r="B20" s="3"/>
      <c r="C20" s="18"/>
      <c r="D20" s="9" t="s">
        <v>174</v>
      </c>
      <c r="E20" s="13" t="s">
        <v>173</v>
      </c>
    </row>
    <row r="21" ht="40.5" spans="1:5">
      <c r="A21" s="3"/>
      <c r="B21" s="3"/>
      <c r="C21" s="9" t="s">
        <v>175</v>
      </c>
      <c r="D21" s="9" t="s">
        <v>176</v>
      </c>
      <c r="E21" s="9" t="s">
        <v>177</v>
      </c>
    </row>
  </sheetData>
  <mergeCells count="15">
    <mergeCell ref="A1:E1"/>
    <mergeCell ref="A2:E2"/>
    <mergeCell ref="B3:E3"/>
    <mergeCell ref="A4:B4"/>
    <mergeCell ref="C5:E5"/>
    <mergeCell ref="B6:E6"/>
    <mergeCell ref="A7:A17"/>
    <mergeCell ref="A18:A21"/>
    <mergeCell ref="B8:B17"/>
    <mergeCell ref="B18:B21"/>
    <mergeCell ref="C8:C11"/>
    <mergeCell ref="C12:C13"/>
    <mergeCell ref="C14:C15"/>
    <mergeCell ref="C16:C17"/>
    <mergeCell ref="C18:C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汇总</vt:lpstr>
      <vt:lpstr>明细表</vt:lpstr>
      <vt:lpstr>医疗救助</vt:lpstr>
      <vt:lpstr>残疾人事业</vt:lpstr>
      <vt:lpstr>养老服务体系</vt:lpstr>
      <vt:lpstr>其他民政管理</vt:lpstr>
      <vt:lpstr>80周岁及以上高龄老人生活津贴</vt:lpstr>
      <vt:lpstr>困难残疾人生活补贴和重度残疾人护理</vt:lpstr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有DD</cp:lastModifiedBy>
  <dcterms:created xsi:type="dcterms:W3CDTF">2023-05-12T11:15:00Z</dcterms:created>
  <dcterms:modified xsi:type="dcterms:W3CDTF">2026-07-01T09:38:34Z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F20AFDFBDAA1462F8B079BF1F0213121_13</vt:lpwstr>
  </property>
</Properties>
</file>